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tabRatio="886" activeTab="0"/>
  </bookViews>
  <sheets>
    <sheet name="入力" sheetId="1" r:id="rId1"/>
    <sheet name="提出" sheetId="2" r:id="rId2"/>
  </sheets>
  <definedNames>
    <definedName name="_xlnm.Print_Area" localSheetId="1">'提出'!$A$1:$I$40</definedName>
    <definedName name="_xlnm.Print_Area" localSheetId="0">'入力'!$A$1:$AU$107,'入力'!$A$109:$AS$177,'入力'!$A$179:$AJ$268,'入力'!$A$270:$AR$352</definedName>
  </definedNames>
  <calcPr fullCalcOnLoad="1"/>
</workbook>
</file>

<file path=xl/sharedStrings.xml><?xml version="1.0" encoding="utf-8"?>
<sst xmlns="http://schemas.openxmlformats.org/spreadsheetml/2006/main" count="936" uniqueCount="397">
  <si>
    <t>B2</t>
  </si>
  <si>
    <t>順位</t>
  </si>
  <si>
    <t>(勝敗)</t>
  </si>
  <si>
    <t>勝敗</t>
  </si>
  <si>
    <t>得失ｾｯﾄ</t>
  </si>
  <si>
    <t>得失点</t>
  </si>
  <si>
    <t>勝</t>
  </si>
  <si>
    <t>敗</t>
  </si>
  <si>
    <t>失</t>
  </si>
  <si>
    <t>差</t>
  </si>
  <si>
    <t>男子初心者優勝</t>
  </si>
  <si>
    <t>男子初心者準優勝</t>
  </si>
  <si>
    <t>勝</t>
  </si>
  <si>
    <t>得</t>
  </si>
  <si>
    <t>タイム</t>
  </si>
  <si>
    <t>新宮ﾊﾞﾄﾞ同好会</t>
  </si>
  <si>
    <t>近藤康太</t>
  </si>
  <si>
    <t>阿部一輝</t>
  </si>
  <si>
    <t>土居ｸﾗﾌﾞ</t>
  </si>
  <si>
    <t>森勇気</t>
  </si>
  <si>
    <t>阿部一恵</t>
  </si>
  <si>
    <t>合田晃友</t>
  </si>
  <si>
    <t>石川澄広</t>
  </si>
  <si>
    <t>トーヨ</t>
  </si>
  <si>
    <t>河村拓哉</t>
  </si>
  <si>
    <t>三島高校</t>
  </si>
  <si>
    <t>土居中</t>
  </si>
  <si>
    <t>神野徹</t>
  </si>
  <si>
    <t>近藤すみ代</t>
  </si>
  <si>
    <t>石川豪城</t>
  </si>
  <si>
    <t>越智政仁</t>
  </si>
  <si>
    <t>鈴木万利</t>
  </si>
  <si>
    <t>合田直子</t>
  </si>
  <si>
    <t>宗次英子</t>
  </si>
  <si>
    <t>森川里香</t>
  </si>
  <si>
    <t>矢野初美</t>
  </si>
  <si>
    <t>阿部佳人</t>
  </si>
  <si>
    <t>YONDEN</t>
  </si>
  <si>
    <t>A1</t>
  </si>
  <si>
    <t>仙波史也</t>
  </si>
  <si>
    <t>加地正治</t>
  </si>
  <si>
    <t>三好昇</t>
  </si>
  <si>
    <t>加地幹</t>
  </si>
  <si>
    <t>三好真子</t>
  </si>
  <si>
    <t>加藤篤</t>
  </si>
  <si>
    <t>加地優太</t>
  </si>
  <si>
    <t>小笠竜也</t>
  </si>
  <si>
    <t>脇一希</t>
  </si>
  <si>
    <t>新宮中</t>
  </si>
  <si>
    <t>石川勝斗</t>
  </si>
  <si>
    <t>東村涼</t>
  </si>
  <si>
    <t>大石龍司</t>
  </si>
  <si>
    <t>石川大輝</t>
  </si>
  <si>
    <t>高橋巧成</t>
  </si>
  <si>
    <t>木村智也</t>
  </si>
  <si>
    <t>山川政人</t>
  </si>
  <si>
    <t>秦泉寺拓也</t>
  </si>
  <si>
    <t>石川祥</t>
  </si>
  <si>
    <t>参鍋太郎</t>
  </si>
  <si>
    <t>林力也</t>
  </si>
  <si>
    <t>鈴木康格</t>
  </si>
  <si>
    <t>河野風吹</t>
  </si>
  <si>
    <t>続木茉実</t>
  </si>
  <si>
    <t>萩尾律奈</t>
  </si>
  <si>
    <t>村上ありさ</t>
  </si>
  <si>
    <t>鈴木志歩</t>
  </si>
  <si>
    <t>斎藤里央</t>
  </si>
  <si>
    <t>山田春菜</t>
  </si>
  <si>
    <t>曽我部優奈</t>
  </si>
  <si>
    <t>三木幸穂</t>
  </si>
  <si>
    <t>藤田武也</t>
  </si>
  <si>
    <t>真鍋勝行</t>
  </si>
  <si>
    <t>柚山治</t>
  </si>
  <si>
    <t>真鍋英輝</t>
  </si>
  <si>
    <t>大久保宏茂</t>
  </si>
  <si>
    <t>久保敬志</t>
  </si>
  <si>
    <t>藤原慎也</t>
  </si>
  <si>
    <t>保子尚毅</t>
  </si>
  <si>
    <t>薦田あかね</t>
  </si>
  <si>
    <t>阿部萌</t>
  </si>
  <si>
    <t>初</t>
  </si>
  <si>
    <t>初心者</t>
  </si>
  <si>
    <t>石川竜郎</t>
  </si>
  <si>
    <t>安部麗奈</t>
  </si>
  <si>
    <t>ｻﾝﾀﾞｰｽﾞ</t>
  </si>
  <si>
    <t>YONDEN</t>
  </si>
  <si>
    <t>ﾁｰﾑﾌﾞﾁｽﾀ</t>
  </si>
  <si>
    <t>岡部真樹</t>
  </si>
  <si>
    <t>Ａ'ｓ</t>
  </si>
  <si>
    <t>カミくらぶ</t>
  </si>
  <si>
    <t>（2位あがり）</t>
  </si>
  <si>
    <t>男子２部優勝</t>
  </si>
  <si>
    <t>男子２部準優勝</t>
  </si>
  <si>
    <t>男子２部</t>
  </si>
  <si>
    <t>男子</t>
  </si>
  <si>
    <t>（2位あがり）</t>
  </si>
  <si>
    <t>得</t>
  </si>
  <si>
    <t>B1</t>
  </si>
  <si>
    <t>曽我部雅勝</t>
  </si>
  <si>
    <t>浮橋一弥</t>
  </si>
  <si>
    <t>川之江ｸﾗﾌﾞ</t>
  </si>
  <si>
    <t>尾藤幸衛</t>
  </si>
  <si>
    <t>合田祥世</t>
  </si>
  <si>
    <t>三木彩衣</t>
  </si>
  <si>
    <t>三木彩衣</t>
  </si>
  <si>
    <t>岸華加</t>
  </si>
  <si>
    <t>岸華加</t>
  </si>
  <si>
    <t>高橋圭太</t>
  </si>
  <si>
    <t>近藤皆斗</t>
  </si>
  <si>
    <t>谷広子</t>
  </si>
  <si>
    <t>鈴木誠</t>
  </si>
  <si>
    <t>三原壮司</t>
  </si>
  <si>
    <t>坂下聖和</t>
  </si>
  <si>
    <t>長野絢一</t>
  </si>
  <si>
    <t>東村琉</t>
  </si>
  <si>
    <t>高橋英彦</t>
  </si>
  <si>
    <t>新宮同好会</t>
  </si>
  <si>
    <t>ﾅﾁｭﾗﾙﾊｰﾄ</t>
  </si>
  <si>
    <t>丹昌子</t>
  </si>
  <si>
    <t>田邊文子</t>
  </si>
  <si>
    <t>大西加代子</t>
  </si>
  <si>
    <t>芥川和彦</t>
  </si>
  <si>
    <t>続木雅仁</t>
  </si>
  <si>
    <t>谷澤玲子</t>
  </si>
  <si>
    <t>高橋佳世</t>
  </si>
  <si>
    <t>NBOX</t>
  </si>
  <si>
    <t>中村洋一</t>
  </si>
  <si>
    <t>中川英美</t>
  </si>
  <si>
    <t>三好将成</t>
  </si>
  <si>
    <t>三好博行</t>
  </si>
  <si>
    <t>中山加奈子</t>
  </si>
  <si>
    <t>鈴木雄也</t>
  </si>
  <si>
    <t>鈴木秀也</t>
  </si>
  <si>
    <t>男子３部Ａ</t>
  </si>
  <si>
    <t>大西博文</t>
  </si>
  <si>
    <t>尾崎謙二</t>
  </si>
  <si>
    <t>男子初心者Ａ</t>
  </si>
  <si>
    <t>女子２部優勝</t>
  </si>
  <si>
    <t>女子２部準優勝</t>
  </si>
  <si>
    <t>女子４部</t>
  </si>
  <si>
    <t>女子５部</t>
  </si>
  <si>
    <t>女子初心者</t>
  </si>
  <si>
    <t>女子初心者優勝</t>
  </si>
  <si>
    <t>※オープン参加</t>
  </si>
  <si>
    <t>５部にオープン参加</t>
  </si>
  <si>
    <t>女子５部</t>
  </si>
  <si>
    <t>double up</t>
  </si>
  <si>
    <t>阿部萌</t>
  </si>
  <si>
    <t>土居高校</t>
  </si>
  <si>
    <t>岸保昭</t>
  </si>
  <si>
    <t>入川直也</t>
  </si>
  <si>
    <t>中内菜津美</t>
  </si>
  <si>
    <t>真鍋恵莉菜</t>
  </si>
  <si>
    <t>高橋悠</t>
  </si>
  <si>
    <t>宮崎舞</t>
  </si>
  <si>
    <t>星田樹菜</t>
  </si>
  <si>
    <t>元木遥香</t>
  </si>
  <si>
    <t>森望美</t>
  </si>
  <si>
    <t>石川雪菜</t>
  </si>
  <si>
    <t>double up</t>
  </si>
  <si>
    <t>YONDEN</t>
  </si>
  <si>
    <t>ﾊﾐﾝｸﾞﾊﾞｰﾄﾞ</t>
  </si>
  <si>
    <t>薦田あかね</t>
  </si>
  <si>
    <t>田邊晃士</t>
  </si>
  <si>
    <t>森井廉</t>
  </si>
  <si>
    <t>男子４部</t>
  </si>
  <si>
    <t>team KASUGA</t>
  </si>
  <si>
    <t>男子４部</t>
  </si>
  <si>
    <t>Team CONDYU</t>
  </si>
  <si>
    <t>TEAM BLOWIN</t>
  </si>
  <si>
    <t>男子２部Ａ</t>
  </si>
  <si>
    <t>男子２部Ｂ</t>
  </si>
  <si>
    <t>ﾊﾐﾝｸﾞﾊﾞｰﾄﾞ</t>
  </si>
  <si>
    <t>田中隆司</t>
  </si>
  <si>
    <t>古川裕喜</t>
  </si>
  <si>
    <t>石川勝男</t>
  </si>
  <si>
    <t>石川貴規</t>
  </si>
  <si>
    <t>三島OB</t>
  </si>
  <si>
    <t>男子３部</t>
  </si>
  <si>
    <t>男子３部優勝</t>
  </si>
  <si>
    <t>男子３部準優勝</t>
  </si>
  <si>
    <t>関隆信</t>
  </si>
  <si>
    <t>郭 昊</t>
  </si>
  <si>
    <t>suzukz</t>
  </si>
  <si>
    <t>男子５部</t>
  </si>
  <si>
    <t>男子５部優勝</t>
  </si>
  <si>
    <t>男子５部準優勝</t>
  </si>
  <si>
    <t>男子３部Ｂ</t>
  </si>
  <si>
    <t>男子５部Ｂ</t>
  </si>
  <si>
    <t>男子５部Ａ</t>
  </si>
  <si>
    <t>久米祥司</t>
  </si>
  <si>
    <t>鴨川英和</t>
  </si>
  <si>
    <t>赤根川幸男</t>
  </si>
  <si>
    <t>松元俊明</t>
  </si>
  <si>
    <t>児山智哉</t>
  </si>
  <si>
    <t>渡辺涼</t>
  </si>
  <si>
    <t>白石純也</t>
  </si>
  <si>
    <t>大西遼</t>
  </si>
  <si>
    <t>女子３部</t>
  </si>
  <si>
    <t>得</t>
  </si>
  <si>
    <t>女子２部決勝の後、</t>
  </si>
  <si>
    <t>男子３部にオープン参加。</t>
  </si>
  <si>
    <t>21点3ｹﾞｰﾑ</t>
  </si>
  <si>
    <t>15点3ｹﾞｰﾑ</t>
  </si>
  <si>
    <t>ﾊﾐﾝｸﾞﾊﾞｰﾄﾞ</t>
  </si>
  <si>
    <t>阿部一恵</t>
  </si>
  <si>
    <t>ﾊﾐﾝｸﾞﾊﾞｰﾄﾞ</t>
  </si>
  <si>
    <t>A2</t>
  </si>
  <si>
    <t>オープン参加</t>
  </si>
  <si>
    <t>加藤隆平</t>
  </si>
  <si>
    <t>鈴木貴</t>
  </si>
  <si>
    <t>ＹＵＳＩ</t>
  </si>
  <si>
    <t>A1</t>
  </si>
  <si>
    <t>B2</t>
  </si>
  <si>
    <t>A2</t>
  </si>
  <si>
    <t>B1</t>
  </si>
  <si>
    <t>（男子優勝）</t>
  </si>
  <si>
    <t>４部優勝</t>
  </si>
  <si>
    <t>４部準優勝</t>
  </si>
  <si>
    <t>女子４部優勝</t>
  </si>
  <si>
    <t>女子４部準優勝</t>
  </si>
  <si>
    <t>女子３部優勝</t>
  </si>
  <si>
    <t>女子３部準優勝</t>
  </si>
  <si>
    <t>女子５部優勝</t>
  </si>
  <si>
    <t>女子５部準優勝</t>
  </si>
  <si>
    <t>　市民スポーツ祭</t>
  </si>
  <si>
    <t>バドミントン</t>
  </si>
  <si>
    <t>　結　果　表</t>
  </si>
  <si>
    <t xml:space="preserve">   ☆お手数ですが正確に記入してください。</t>
  </si>
  <si>
    <t xml:space="preserve">   　（組合せ表も、できれば添付してください。）</t>
  </si>
  <si>
    <t xml:space="preserve">   ・期　　日        平成２４年１０月８日</t>
  </si>
  <si>
    <r>
      <t xml:space="preserve">   ・場　　所　　　　</t>
    </r>
    <r>
      <rPr>
        <u val="single"/>
        <sz val="14"/>
        <rFont val="ＭＳ 明朝"/>
        <family val="1"/>
      </rPr>
      <t>川之江体育館</t>
    </r>
  </si>
  <si>
    <r>
      <t xml:space="preserve">   ・参加人数　　　　</t>
    </r>
    <r>
      <rPr>
        <u val="single"/>
        <sz val="14"/>
        <rFont val="ＭＳ 明朝"/>
        <family val="1"/>
      </rPr>
      <t>１２０名</t>
    </r>
  </si>
  <si>
    <t>男　　子　　の　　部</t>
  </si>
  <si>
    <t>女　　子　　の　　部</t>
  </si>
  <si>
    <t>順　　位</t>
  </si>
  <si>
    <t>優　　勝</t>
  </si>
  <si>
    <t>準　優　勝</t>
  </si>
  <si>
    <t>第　３　位</t>
  </si>
  <si>
    <t>一般２部</t>
  </si>
  <si>
    <t>一般３部</t>
  </si>
  <si>
    <t>一般４部</t>
  </si>
  <si>
    <t>一般５部</t>
  </si>
  <si>
    <t>初心者の部</t>
  </si>
  <si>
    <t>男子初心者B</t>
  </si>
  <si>
    <t>吉川行人</t>
  </si>
  <si>
    <t>林　康太</t>
  </si>
  <si>
    <t>阿部萌</t>
  </si>
  <si>
    <t>７</t>
  </si>
  <si>
    <t>１</t>
  </si>
  <si>
    <t>２</t>
  </si>
  <si>
    <t>１</t>
  </si>
  <si>
    <t>近藤すみ代</t>
  </si>
  <si>
    <t>神野徹</t>
  </si>
  <si>
    <t>Team CONDYU</t>
  </si>
  <si>
    <t>Team CONDYU</t>
  </si>
  <si>
    <t>１</t>
  </si>
  <si>
    <t>２</t>
  </si>
  <si>
    <t>阿部一輝</t>
  </si>
  <si>
    <t>森勇気</t>
  </si>
  <si>
    <t>土居ｸﾗﾌﾞ</t>
  </si>
  <si>
    <t>ﾊﾐﾝｸﾞﾊﾞｰﾄﾞ</t>
  </si>
  <si>
    <t>今井康浩</t>
  </si>
  <si>
    <t>今井康浩</t>
  </si>
  <si>
    <t>トーヨ</t>
  </si>
  <si>
    <t>曽我部雅勝</t>
  </si>
  <si>
    <t>TEAM BLOWIN</t>
  </si>
  <si>
    <t>尾崎謙二</t>
  </si>
  <si>
    <t>阿部佳人</t>
  </si>
  <si>
    <t>ｱｽﾃｨｽ</t>
  </si>
  <si>
    <t>ｱｽﾃｨｽ</t>
  </si>
  <si>
    <t>３</t>
  </si>
  <si>
    <t>４</t>
  </si>
  <si>
    <t>小笠竜也</t>
  </si>
  <si>
    <t>木村智也</t>
  </si>
  <si>
    <t>新宮中</t>
  </si>
  <si>
    <t>６</t>
  </si>
  <si>
    <t>７</t>
  </si>
  <si>
    <t>中内菜津美</t>
  </si>
  <si>
    <t>真鍋恵莉菜</t>
  </si>
  <si>
    <t>土居高校</t>
  </si>
  <si>
    <t>３</t>
  </si>
  <si>
    <t>５</t>
  </si>
  <si>
    <t>尾藤幸衛</t>
  </si>
  <si>
    <t>合田祥世</t>
  </si>
  <si>
    <t>川之江ｸﾗﾌﾞ</t>
  </si>
  <si>
    <t>三好　昇</t>
  </si>
  <si>
    <t>加地　正治</t>
  </si>
  <si>
    <t>NBOX</t>
  </si>
  <si>
    <t>脇　一希</t>
  </si>
  <si>
    <t>石川　大輝</t>
  </si>
  <si>
    <t>中村　洋一</t>
  </si>
  <si>
    <t>中川　英美</t>
  </si>
  <si>
    <t>三好　将成</t>
  </si>
  <si>
    <t>三好　博行</t>
  </si>
  <si>
    <t>1</t>
  </si>
  <si>
    <t>2</t>
  </si>
  <si>
    <t>3</t>
  </si>
  <si>
    <t>仙波　史也</t>
  </si>
  <si>
    <t>石川　貴規</t>
  </si>
  <si>
    <t>古川　裕喜</t>
  </si>
  <si>
    <t>石川　勝男</t>
  </si>
  <si>
    <t>YONDEN</t>
  </si>
  <si>
    <t>4</t>
  </si>
  <si>
    <t>5</t>
  </si>
  <si>
    <t>近藤　康太</t>
  </si>
  <si>
    <t>河村　拓哉</t>
  </si>
  <si>
    <t>team KASUGA</t>
  </si>
  <si>
    <t>3</t>
  </si>
  <si>
    <t>6</t>
  </si>
  <si>
    <t>東村　涼</t>
  </si>
  <si>
    <t>大石　龍司</t>
  </si>
  <si>
    <t>鴨川英知</t>
  </si>
  <si>
    <t>ﾅﾁｭﾗﾙﾊｰﾄ</t>
  </si>
  <si>
    <t>田中　隆司</t>
  </si>
  <si>
    <t>越智　政仁</t>
  </si>
  <si>
    <t>田邊　晃士</t>
  </si>
  <si>
    <t>森井　廉</t>
  </si>
  <si>
    <t>ハミングﾊﾞｰﾄﾞ</t>
  </si>
  <si>
    <t>備考欄
このチーム数でシャトルは丁度でした。</t>
  </si>
  <si>
    <t>男子２部 優勝</t>
  </si>
  <si>
    <t>男子３部 優勝</t>
  </si>
  <si>
    <t>男子４部 優勝</t>
  </si>
  <si>
    <t>男子５部 優勝</t>
  </si>
  <si>
    <t>男子初心者 優勝</t>
  </si>
  <si>
    <t>ｱｽﾃｨｽ</t>
  </si>
  <si>
    <t>秦泉寺拓也</t>
  </si>
  <si>
    <t>ﾁｰﾑﾌﾞﾁｽﾀ</t>
  </si>
  <si>
    <t>阿部佳人</t>
  </si>
  <si>
    <t>越智政仁</t>
  </si>
  <si>
    <t>男子２部 準優勝</t>
  </si>
  <si>
    <t>男子３部 準優勝</t>
  </si>
  <si>
    <t>男子４部 準優勝</t>
  </si>
  <si>
    <t>男子５部 準優勝</t>
  </si>
  <si>
    <t>男子初心者 準優勝</t>
  </si>
  <si>
    <t>阿部一輝</t>
  </si>
  <si>
    <t>山川政人</t>
  </si>
  <si>
    <t>女子２部 優勝</t>
  </si>
  <si>
    <t>女子３部 優勝</t>
  </si>
  <si>
    <t>女子４部 優勝</t>
  </si>
  <si>
    <t>女子５部 優勝</t>
  </si>
  <si>
    <t>女子初心者 優勝</t>
  </si>
  <si>
    <t>加地幹</t>
  </si>
  <si>
    <t>女子２部 準優勝</t>
  </si>
  <si>
    <t>女子３部 準優勝</t>
  </si>
  <si>
    <t>女子４部 準優勝</t>
  </si>
  <si>
    <t>女子５部 準優勝</t>
  </si>
  <si>
    <t>第７回市民スポーツ祭バドミントン大会　H24.10.8（月）参加者数122名</t>
  </si>
  <si>
    <t>尾崎謙二</t>
  </si>
  <si>
    <t>三島高校</t>
  </si>
  <si>
    <t>土居高校</t>
  </si>
  <si>
    <t>田邊晃士</t>
  </si>
  <si>
    <t>森井廉</t>
  </si>
  <si>
    <t>田中隆司</t>
  </si>
  <si>
    <t>田中隆司</t>
  </si>
  <si>
    <t>越智政仁</t>
  </si>
  <si>
    <t>新宮中</t>
  </si>
  <si>
    <t>近藤すみ代</t>
  </si>
  <si>
    <t>神野徹</t>
  </si>
  <si>
    <t>東村涼</t>
  </si>
  <si>
    <t>東村涼</t>
  </si>
  <si>
    <t>大石龍司</t>
  </si>
  <si>
    <t>大石龍司</t>
  </si>
  <si>
    <t>新宮中</t>
  </si>
  <si>
    <t>Team CONDYU</t>
  </si>
  <si>
    <t>中村洋一</t>
  </si>
  <si>
    <t>中川英美</t>
  </si>
  <si>
    <t>中川英美</t>
  </si>
  <si>
    <t>三好将成</t>
  </si>
  <si>
    <t>三好将成</t>
  </si>
  <si>
    <t>三好博行</t>
  </si>
  <si>
    <t>NBOX</t>
  </si>
  <si>
    <t>ＮＢＯＸ</t>
  </si>
  <si>
    <t>double up</t>
  </si>
  <si>
    <t>ﾅﾁｭﾗﾙﾊｰﾄ</t>
  </si>
  <si>
    <t>ﾅﾁｭﾗﾙﾊｰﾄ</t>
  </si>
  <si>
    <t>谷澤玲子</t>
  </si>
  <si>
    <t>team KASUGA</t>
  </si>
  <si>
    <t>－</t>
  </si>
  <si>
    <t>丹昌子</t>
  </si>
  <si>
    <t>関隆信</t>
  </si>
  <si>
    <t>藤田武也</t>
  </si>
  <si>
    <t>田邊文子</t>
  </si>
  <si>
    <t>中内菜津美</t>
  </si>
  <si>
    <t>真鍋恵莉菜</t>
  </si>
  <si>
    <t>中山加奈子</t>
  </si>
  <si>
    <t>阿部一恵</t>
  </si>
  <si>
    <t>大西加代子</t>
  </si>
  <si>
    <t>三好真子</t>
  </si>
  <si>
    <t>高橋佳世</t>
  </si>
  <si>
    <t>YONDEN</t>
  </si>
  <si>
    <t>-</t>
  </si>
  <si>
    <t>(1位)
ｵｰﾌﾟﾝ</t>
  </si>
  <si>
    <t>(3位)
ｵｰﾌﾟﾝ</t>
  </si>
  <si>
    <t>４</t>
  </si>
  <si>
    <t>女子２部</t>
  </si>
  <si>
    <t>（女子優勝）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</si>
</sst>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0;[Red]0"/>
    <numFmt numFmtId="194" formatCode="&quot;&quot;0&quot;ﾁｰﾑ&quot;"/>
    <numFmt numFmtId="195" formatCode="&quot;×&quot;0&quot;組&quot;"/>
    <numFmt numFmtId="196" formatCode="&quot;&quot;0&quot;ｹﾞｰﾑ&quot;"/>
    <numFmt numFmtId="197" formatCode="&quot;×&quot;0&quot;ﾌﾞﾛｯｸ&quot;"/>
    <numFmt numFmtId="198" formatCode="&quot;×&quot;0&quot;&quot;"/>
    <numFmt numFmtId="199" formatCode="#,##0.0;[Red]\-#,##0.0"/>
    <numFmt numFmtId="200" formatCode="#,##0.0_ ;[Red]\-#,##0.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(&quot;&quot;)&quot;"/>
    <numFmt numFmtId="206" formatCode="h:mm;@"/>
    <numFmt numFmtId="207" formatCode="h&quot;時&quot;mm&quot;分&quot;;@"/>
    <numFmt numFmtId="208" formatCode="h&quot;&quot;mm&quot;分&quot;;@"/>
    <numFmt numFmtId="209" formatCode="h&quot;@&quot;mm&quot;分&quot;;@"/>
    <numFmt numFmtId="210" formatCode="&quot;&quot;@&quot;ﾁｰﾑ&quot;"/>
    <numFmt numFmtId="211" formatCode="&quot;&quot;#,##0&quot;ﾁｰﾑ&quot;"/>
  </numFmts>
  <fonts count="62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sz val="8"/>
      <name val="標準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18"/>
      <color indexed="8"/>
      <name val="HG丸ｺﾞｼｯｸM-PRO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 applyBorder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15">
    <xf numFmtId="0" fontId="0" fillId="0" borderId="0" xfId="0" applyAlignment="1">
      <alignment/>
    </xf>
    <xf numFmtId="189" fontId="33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5" fillId="24" borderId="0" xfId="0" applyFont="1" applyFill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vertical="center" shrinkToFit="1"/>
    </xf>
    <xf numFmtId="0" fontId="16" fillId="24" borderId="0" xfId="0" applyFont="1" applyFill="1" applyAlignment="1">
      <alignment vertical="center" shrinkToFit="1"/>
    </xf>
    <xf numFmtId="0" fontId="16" fillId="24" borderId="0" xfId="0" applyFont="1" applyFill="1" applyAlignment="1">
      <alignment vertical="center"/>
    </xf>
    <xf numFmtId="38" fontId="16" fillId="24" borderId="0" xfId="49" applyFont="1" applyFill="1" applyAlignment="1">
      <alignment vertical="center"/>
    </xf>
    <xf numFmtId="0" fontId="16" fillId="24" borderId="10" xfId="0" applyFont="1" applyFill="1" applyBorder="1" applyAlignment="1">
      <alignment vertical="center" shrinkToFit="1"/>
    </xf>
    <xf numFmtId="0" fontId="16" fillId="24" borderId="11" xfId="0" applyFont="1" applyFill="1" applyBorder="1" applyAlignment="1">
      <alignment vertical="center" shrinkToFit="1"/>
    </xf>
    <xf numFmtId="0" fontId="36" fillId="24" borderId="0" xfId="0" applyFont="1" applyFill="1" applyAlignment="1">
      <alignment vertical="center" shrinkToFit="1"/>
    </xf>
    <xf numFmtId="0" fontId="16" fillId="24" borderId="12" xfId="0" applyFont="1" applyFill="1" applyBorder="1" applyAlignment="1">
      <alignment vertical="center" shrinkToFit="1"/>
    </xf>
    <xf numFmtId="0" fontId="16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 shrinkToFit="1"/>
    </xf>
    <xf numFmtId="0" fontId="16" fillId="24" borderId="13" xfId="0" applyFont="1" applyFill="1" applyBorder="1" applyAlignment="1">
      <alignment vertical="center" shrinkToFit="1"/>
    </xf>
    <xf numFmtId="38" fontId="35" fillId="24" borderId="0" xfId="49" applyFont="1" applyFill="1" applyBorder="1" applyAlignment="1">
      <alignment horizontal="left" vertical="center"/>
    </xf>
    <xf numFmtId="189" fontId="16" fillId="24" borderId="0" xfId="0" applyNumberFormat="1" applyFont="1" applyFill="1" applyBorder="1" applyAlignment="1">
      <alignment vertical="center"/>
    </xf>
    <xf numFmtId="38" fontId="16" fillId="24" borderId="0" xfId="49" applyFont="1" applyFill="1" applyBorder="1" applyAlignment="1">
      <alignment horizontal="center" vertical="center"/>
    </xf>
    <xf numFmtId="38" fontId="16" fillId="24" borderId="0" xfId="0" applyNumberFormat="1" applyFont="1" applyFill="1" applyBorder="1" applyAlignment="1">
      <alignment horizontal="center" vertical="center"/>
    </xf>
    <xf numFmtId="38" fontId="16" fillId="24" borderId="0" xfId="49" applyFont="1" applyFill="1" applyBorder="1" applyAlignment="1">
      <alignment horizontal="center" vertical="center" shrinkToFit="1"/>
    </xf>
    <xf numFmtId="0" fontId="35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left" vertical="center" shrinkToFit="1"/>
    </xf>
    <xf numFmtId="0" fontId="15" fillId="24" borderId="0" xfId="0" applyFont="1" applyFill="1" applyAlignment="1">
      <alignment horizontal="left" vertical="center"/>
    </xf>
    <xf numFmtId="0" fontId="16" fillId="24" borderId="14" xfId="0" applyFont="1" applyFill="1" applyBorder="1" applyAlignment="1">
      <alignment vertical="center" shrinkToFit="1"/>
    </xf>
    <xf numFmtId="0" fontId="38" fillId="24" borderId="0" xfId="0" applyFont="1" applyFill="1" applyAlignment="1">
      <alignment vertical="center"/>
    </xf>
    <xf numFmtId="0" fontId="37" fillId="24" borderId="0" xfId="0" applyFont="1" applyFill="1" applyAlignment="1">
      <alignment vertical="center"/>
    </xf>
    <xf numFmtId="0" fontId="33" fillId="24" borderId="10" xfId="0" applyFont="1" applyFill="1" applyBorder="1" applyAlignment="1">
      <alignment/>
    </xf>
    <xf numFmtId="0" fontId="39" fillId="24" borderId="0" xfId="0" applyFont="1" applyFill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left" vertical="center"/>
    </xf>
    <xf numFmtId="0" fontId="41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1" fillId="24" borderId="0" xfId="0" applyFont="1" applyFill="1" applyBorder="1" applyAlignment="1">
      <alignment horizontal="right" vertical="center" shrinkToFit="1"/>
    </xf>
    <xf numFmtId="0" fontId="11" fillId="24" borderId="15" xfId="0" applyFont="1" applyFill="1" applyBorder="1" applyAlignment="1">
      <alignment horizontal="right" vertical="center" shrinkToFit="1"/>
    </xf>
    <xf numFmtId="0" fontId="11" fillId="24" borderId="16" xfId="0" applyFont="1" applyFill="1" applyBorder="1" applyAlignment="1">
      <alignment horizontal="center" shrinkToFit="1"/>
    </xf>
    <xf numFmtId="0" fontId="11" fillId="24" borderId="17" xfId="0" applyFont="1" applyFill="1" applyBorder="1" applyAlignment="1">
      <alignment horizontal="center" shrinkToFit="1"/>
    </xf>
    <xf numFmtId="0" fontId="11" fillId="24" borderId="12" xfId="0" applyFont="1" applyFill="1" applyBorder="1" applyAlignment="1">
      <alignment horizontal="right" vertical="center" shrinkToFit="1"/>
    </xf>
    <xf numFmtId="0" fontId="11" fillId="24" borderId="18" xfId="0" applyFont="1" applyFill="1" applyBorder="1" applyAlignment="1">
      <alignment horizontal="center" shrinkToFit="1"/>
    </xf>
    <xf numFmtId="0" fontId="11" fillId="24" borderId="19" xfId="0" applyFont="1" applyFill="1" applyBorder="1" applyAlignment="1">
      <alignment horizontal="center" shrinkToFit="1"/>
    </xf>
    <xf numFmtId="0" fontId="11" fillId="24" borderId="20" xfId="0" applyFont="1" applyFill="1" applyBorder="1" applyAlignment="1">
      <alignment horizontal="center" shrinkToFit="1"/>
    </xf>
    <xf numFmtId="0" fontId="10" fillId="24" borderId="0" xfId="0" applyFont="1" applyFill="1" applyAlignment="1">
      <alignment vertical="center"/>
    </xf>
    <xf numFmtId="0" fontId="11" fillId="24" borderId="18" xfId="0" applyFont="1" applyFill="1" applyBorder="1" applyAlignment="1">
      <alignment horizontal="left"/>
    </xf>
    <xf numFmtId="0" fontId="11" fillId="24" borderId="18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188" fontId="11" fillId="24" borderId="0" xfId="0" applyNumberFormat="1" applyFont="1" applyFill="1" applyBorder="1" applyAlignment="1">
      <alignment horizontal="left" vertical="center" shrinkToFit="1"/>
    </xf>
    <xf numFmtId="188" fontId="11" fillId="24" borderId="22" xfId="0" applyNumberFormat="1" applyFont="1" applyFill="1" applyBorder="1" applyAlignment="1">
      <alignment horizontal="left" vertical="center" shrinkToFit="1"/>
    </xf>
    <xf numFmtId="0" fontId="11" fillId="24" borderId="23" xfId="0" applyFont="1" applyFill="1" applyBorder="1" applyAlignment="1">
      <alignment shrinkToFit="1"/>
    </xf>
    <xf numFmtId="0" fontId="11" fillId="24" borderId="0" xfId="0" applyFont="1" applyFill="1" applyBorder="1" applyAlignment="1">
      <alignment shrinkToFit="1"/>
    </xf>
    <xf numFmtId="0" fontId="11" fillId="24" borderId="21" xfId="0" applyFont="1" applyFill="1" applyBorder="1" applyAlignment="1">
      <alignment horizontal="center" shrinkToFit="1"/>
    </xf>
    <xf numFmtId="0" fontId="11" fillId="24" borderId="24" xfId="0" applyFont="1" applyFill="1" applyBorder="1" applyAlignment="1">
      <alignment shrinkToFit="1"/>
    </xf>
    <xf numFmtId="38" fontId="11" fillId="24" borderId="23" xfId="49" applyFont="1" applyFill="1" applyBorder="1" applyAlignment="1">
      <alignment horizontal="center" shrinkToFit="1"/>
    </xf>
    <xf numFmtId="38" fontId="11" fillId="24" borderId="0" xfId="49" applyFont="1" applyFill="1" applyBorder="1" applyAlignment="1">
      <alignment horizontal="center" shrinkToFit="1"/>
    </xf>
    <xf numFmtId="38" fontId="11" fillId="24" borderId="24" xfId="0" applyNumberFormat="1" applyFont="1" applyFill="1" applyBorder="1" applyAlignment="1">
      <alignment horizontal="center" shrinkToFit="1"/>
    </xf>
    <xf numFmtId="0" fontId="11" fillId="24" borderId="25" xfId="0" applyFont="1" applyFill="1" applyBorder="1" applyAlignment="1">
      <alignment vertical="center" shrinkToFit="1"/>
    </xf>
    <xf numFmtId="188" fontId="11" fillId="24" borderId="10" xfId="0" applyNumberFormat="1" applyFont="1" applyFill="1" applyBorder="1" applyAlignment="1">
      <alignment horizontal="left" vertical="center" shrinkToFit="1"/>
    </xf>
    <xf numFmtId="38" fontId="43" fillId="24" borderId="26" xfId="49" applyFont="1" applyFill="1" applyBorder="1" applyAlignment="1">
      <alignment horizontal="right" vertical="center" shrinkToFit="1"/>
    </xf>
    <xf numFmtId="38" fontId="43" fillId="24" borderId="0" xfId="49" applyFont="1" applyFill="1" applyBorder="1" applyAlignment="1">
      <alignment horizontal="right" vertical="center" shrinkToFit="1"/>
    </xf>
    <xf numFmtId="38" fontId="43" fillId="24" borderId="27" xfId="49" applyFont="1" applyFill="1" applyBorder="1" applyAlignment="1">
      <alignment horizontal="right" vertical="center" shrinkToFit="1"/>
    </xf>
    <xf numFmtId="0" fontId="11" fillId="24" borderId="23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11" fillId="24" borderId="24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vertical="center" shrinkToFit="1"/>
    </xf>
    <xf numFmtId="0" fontId="11" fillId="24" borderId="20" xfId="0" applyFont="1" applyFill="1" applyBorder="1" applyAlignment="1">
      <alignment shrinkToFit="1"/>
    </xf>
    <xf numFmtId="0" fontId="11" fillId="24" borderId="18" xfId="0" applyFont="1" applyFill="1" applyBorder="1" applyAlignment="1">
      <alignment shrinkToFit="1"/>
    </xf>
    <xf numFmtId="0" fontId="11" fillId="24" borderId="21" xfId="0" applyFont="1" applyFill="1" applyBorder="1" applyAlignment="1">
      <alignment shrinkToFit="1"/>
    </xf>
    <xf numFmtId="0" fontId="11" fillId="24" borderId="26" xfId="0" applyFont="1" applyFill="1" applyBorder="1" applyAlignment="1">
      <alignment vertic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1" fillId="24" borderId="28" xfId="0" applyFont="1" applyFill="1" applyBorder="1" applyAlignment="1">
      <alignment shrinkToFit="1"/>
    </xf>
    <xf numFmtId="0" fontId="11" fillId="24" borderId="29" xfId="0" applyFont="1" applyFill="1" applyBorder="1" applyAlignment="1">
      <alignment shrinkToFit="1"/>
    </xf>
    <xf numFmtId="0" fontId="11" fillId="24" borderId="28" xfId="0" applyFont="1" applyFill="1" applyBorder="1" applyAlignment="1">
      <alignment horizontal="center" shrinkToFit="1"/>
    </xf>
    <xf numFmtId="0" fontId="11" fillId="24" borderId="29" xfId="0" applyFont="1" applyFill="1" applyBorder="1" applyAlignment="1">
      <alignment horizontal="center" shrinkToFit="1"/>
    </xf>
    <xf numFmtId="0" fontId="11" fillId="24" borderId="30" xfId="0" applyFont="1" applyFill="1" applyBorder="1" applyAlignment="1">
      <alignment horizontal="center" shrinkToFit="1"/>
    </xf>
    <xf numFmtId="0" fontId="11" fillId="24" borderId="30" xfId="0" applyFont="1" applyFill="1" applyBorder="1" applyAlignment="1">
      <alignment shrinkToFit="1"/>
    </xf>
    <xf numFmtId="0" fontId="11" fillId="24" borderId="31" xfId="0" applyFont="1" applyFill="1" applyBorder="1" applyAlignment="1">
      <alignment vertical="center" shrinkToFit="1"/>
    </xf>
    <xf numFmtId="188" fontId="11" fillId="24" borderId="12" xfId="0" applyNumberFormat="1" applyFont="1" applyFill="1" applyBorder="1" applyAlignment="1">
      <alignment horizontal="left" vertical="center" shrinkToFit="1"/>
    </xf>
    <xf numFmtId="0" fontId="11" fillId="24" borderId="12" xfId="0" applyFont="1" applyFill="1" applyBorder="1" applyAlignment="1">
      <alignment vertical="center" shrinkToFit="1"/>
    </xf>
    <xf numFmtId="0" fontId="11" fillId="24" borderId="32" xfId="0" applyFont="1" applyFill="1" applyBorder="1" applyAlignment="1">
      <alignment vertical="center" shrinkToFit="1"/>
    </xf>
    <xf numFmtId="0" fontId="11" fillId="24" borderId="11" xfId="0" applyFont="1" applyFill="1" applyBorder="1" applyAlignment="1">
      <alignment vertical="center" shrinkToFit="1"/>
    </xf>
    <xf numFmtId="0" fontId="11" fillId="24" borderId="33" xfId="0" applyFont="1" applyFill="1" applyBorder="1" applyAlignment="1">
      <alignment vertical="center" shrinkToFit="1"/>
    </xf>
    <xf numFmtId="188" fontId="11" fillId="24" borderId="15" xfId="0" applyNumberFormat="1" applyFont="1" applyFill="1" applyBorder="1" applyAlignment="1">
      <alignment horizontal="left" vertical="center" shrinkToFit="1"/>
    </xf>
    <xf numFmtId="0" fontId="11" fillId="24" borderId="15" xfId="0" applyFont="1" applyFill="1" applyBorder="1" applyAlignment="1">
      <alignment vertical="center" shrinkToFit="1"/>
    </xf>
    <xf numFmtId="0" fontId="11" fillId="24" borderId="34" xfId="0" applyFont="1" applyFill="1" applyBorder="1" applyAlignment="1">
      <alignment vertical="center" shrinkToFit="1"/>
    </xf>
    <xf numFmtId="38" fontId="43" fillId="24" borderId="33" xfId="49" applyFont="1" applyFill="1" applyBorder="1" applyAlignment="1">
      <alignment horizontal="right" vertical="center" shrinkToFit="1"/>
    </xf>
    <xf numFmtId="38" fontId="43" fillId="24" borderId="15" xfId="49" applyFont="1" applyFill="1" applyBorder="1" applyAlignment="1">
      <alignment horizontal="right" vertical="center" shrinkToFit="1"/>
    </xf>
    <xf numFmtId="38" fontId="43" fillId="24" borderId="35" xfId="49" applyFont="1" applyFill="1" applyBorder="1" applyAlignment="1">
      <alignment horizontal="right" vertical="center" shrinkToFit="1"/>
    </xf>
    <xf numFmtId="188" fontId="11" fillId="24" borderId="0" xfId="0" applyNumberFormat="1" applyFont="1" applyFill="1" applyBorder="1" applyAlignment="1">
      <alignment horizontal="right" vertical="center" shrinkToFit="1"/>
    </xf>
    <xf numFmtId="188" fontId="11" fillId="24" borderId="22" xfId="0" applyNumberFormat="1" applyFont="1" applyFill="1" applyBorder="1" applyAlignment="1">
      <alignment horizontal="right" vertical="center" shrinkToFit="1"/>
    </xf>
    <xf numFmtId="188" fontId="11" fillId="24" borderId="10" xfId="0" applyNumberFormat="1" applyFont="1" applyFill="1" applyBorder="1" applyAlignment="1">
      <alignment horizontal="right" vertical="center" shrinkToFit="1"/>
    </xf>
    <xf numFmtId="0" fontId="11" fillId="24" borderId="26" xfId="0" applyFont="1" applyFill="1" applyBorder="1" applyAlignment="1">
      <alignment horizontal="right" vertical="center" shrinkToFit="1"/>
    </xf>
    <xf numFmtId="0" fontId="11" fillId="24" borderId="25" xfId="0" applyFont="1" applyFill="1" applyBorder="1" applyAlignment="1">
      <alignment horizontal="right" vertical="center" shrinkToFit="1"/>
    </xf>
    <xf numFmtId="0" fontId="11" fillId="24" borderId="10" xfId="0" applyFont="1" applyFill="1" applyBorder="1" applyAlignment="1">
      <alignment horizontal="right" vertical="center" shrinkToFit="1"/>
    </xf>
    <xf numFmtId="188" fontId="11" fillId="24" borderId="12" xfId="0" applyNumberFormat="1" applyFont="1" applyFill="1" applyBorder="1" applyAlignment="1">
      <alignment horizontal="right" vertical="center" shrinkToFit="1"/>
    </xf>
    <xf numFmtId="0" fontId="11" fillId="24" borderId="11" xfId="0" applyFont="1" applyFill="1" applyBorder="1" applyAlignment="1">
      <alignment horizontal="right" vertical="center" shrinkToFit="1"/>
    </xf>
    <xf numFmtId="0" fontId="11" fillId="24" borderId="36" xfId="0" applyFont="1" applyFill="1" applyBorder="1" applyAlignment="1">
      <alignment horizontal="right" vertical="center" shrinkToFit="1"/>
    </xf>
    <xf numFmtId="0" fontId="11" fillId="24" borderId="32" xfId="0" applyFont="1" applyFill="1" applyBorder="1" applyAlignment="1">
      <alignment horizontal="right" vertical="center" shrinkToFit="1"/>
    </xf>
    <xf numFmtId="0" fontId="11" fillId="24" borderId="33" xfId="0" applyFont="1" applyFill="1" applyBorder="1" applyAlignment="1">
      <alignment horizontal="right" vertical="center" shrinkToFit="1"/>
    </xf>
    <xf numFmtId="188" fontId="11" fillId="24" borderId="15" xfId="0" applyNumberFormat="1" applyFont="1" applyFill="1" applyBorder="1" applyAlignment="1">
      <alignment horizontal="right" vertical="center" shrinkToFit="1"/>
    </xf>
    <xf numFmtId="0" fontId="11" fillId="24" borderId="34" xfId="0" applyFont="1" applyFill="1" applyBorder="1" applyAlignment="1">
      <alignment horizontal="right" vertical="center" shrinkToFit="1"/>
    </xf>
    <xf numFmtId="0" fontId="45" fillId="24" borderId="0" xfId="0" applyFont="1" applyFill="1" applyAlignment="1">
      <alignment vertical="center" shrinkToFit="1"/>
    </xf>
    <xf numFmtId="38" fontId="11" fillId="24" borderId="23" xfId="49" applyFont="1" applyFill="1" applyBorder="1" applyAlignment="1">
      <alignment shrinkToFit="1"/>
    </xf>
    <xf numFmtId="38" fontId="11" fillId="24" borderId="0" xfId="49" applyFont="1" applyFill="1" applyBorder="1" applyAlignment="1">
      <alignment shrinkToFit="1"/>
    </xf>
    <xf numFmtId="38" fontId="11" fillId="24" borderId="24" xfId="0" applyNumberFormat="1" applyFont="1" applyFill="1" applyBorder="1" applyAlignment="1">
      <alignment shrinkToFit="1"/>
    </xf>
    <xf numFmtId="38" fontId="11" fillId="24" borderId="20" xfId="49" applyFont="1" applyFill="1" applyBorder="1" applyAlignment="1">
      <alignment shrinkToFit="1"/>
    </xf>
    <xf numFmtId="38" fontId="11" fillId="24" borderId="18" xfId="49" applyFont="1" applyFill="1" applyBorder="1" applyAlignment="1">
      <alignment shrinkToFit="1"/>
    </xf>
    <xf numFmtId="38" fontId="11" fillId="24" borderId="28" xfId="49" applyFont="1" applyFill="1" applyBorder="1" applyAlignment="1">
      <alignment shrinkToFit="1"/>
    </xf>
    <xf numFmtId="38" fontId="11" fillId="24" borderId="29" xfId="49" applyFont="1" applyFill="1" applyBorder="1" applyAlignment="1">
      <alignment shrinkToFit="1"/>
    </xf>
    <xf numFmtId="0" fontId="11" fillId="24" borderId="31" xfId="0" applyFont="1" applyFill="1" applyBorder="1" applyAlignment="1">
      <alignment horizontal="right" vertical="center" shrinkToFit="1"/>
    </xf>
    <xf numFmtId="0" fontId="44" fillId="24" borderId="26" xfId="0" applyFont="1" applyFill="1" applyBorder="1" applyAlignment="1">
      <alignment horizontal="center" vertical="center" shrinkToFit="1"/>
    </xf>
    <xf numFmtId="189" fontId="33" fillId="24" borderId="0" xfId="0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 vertical="center"/>
    </xf>
    <xf numFmtId="0" fontId="45" fillId="24" borderId="0" xfId="0" applyFont="1" applyFill="1" applyAlignment="1">
      <alignment vertical="center"/>
    </xf>
    <xf numFmtId="0" fontId="46" fillId="24" borderId="26" xfId="0" applyFont="1" applyFill="1" applyBorder="1" applyAlignment="1">
      <alignment horizontal="center" vertical="center"/>
    </xf>
    <xf numFmtId="189" fontId="33" fillId="24" borderId="0" xfId="0" applyNumberFormat="1" applyFont="1" applyFill="1" applyBorder="1" applyAlignment="1">
      <alignment vertical="center"/>
    </xf>
    <xf numFmtId="0" fontId="16" fillId="24" borderId="14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left" vertical="center" shrinkToFit="1"/>
    </xf>
    <xf numFmtId="186" fontId="10" fillId="24" borderId="0" xfId="0" applyNumberFormat="1" applyFont="1" applyFill="1" applyBorder="1" applyAlignment="1">
      <alignment vertical="center" shrinkToFit="1"/>
    </xf>
    <xf numFmtId="0" fontId="10" fillId="24" borderId="25" xfId="0" applyFont="1" applyFill="1" applyBorder="1" applyAlignment="1">
      <alignment vertical="center" shrinkToFit="1"/>
    </xf>
    <xf numFmtId="0" fontId="10" fillId="24" borderId="0" xfId="0" applyNumberFormat="1" applyFont="1" applyFill="1" applyBorder="1" applyAlignment="1">
      <alignment horizontal="center" vertical="center" shrinkToFit="1"/>
    </xf>
    <xf numFmtId="186" fontId="10" fillId="24" borderId="12" xfId="0" applyNumberFormat="1" applyFont="1" applyFill="1" applyBorder="1" applyAlignment="1">
      <alignment vertical="center" shrinkToFit="1"/>
    </xf>
    <xf numFmtId="0" fontId="10" fillId="24" borderId="10" xfId="0" applyNumberFormat="1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vertical="center" shrinkToFit="1"/>
    </xf>
    <xf numFmtId="0" fontId="10" fillId="24" borderId="31" xfId="0" applyFont="1" applyFill="1" applyBorder="1" applyAlignment="1">
      <alignment vertical="center" shrinkToFit="1"/>
    </xf>
    <xf numFmtId="186" fontId="10" fillId="24" borderId="37" xfId="0" applyNumberFormat="1" applyFont="1" applyFill="1" applyBorder="1" applyAlignment="1">
      <alignment vertical="center" shrinkToFit="1"/>
    </xf>
    <xf numFmtId="0" fontId="10" fillId="24" borderId="33" xfId="0" applyFont="1" applyFill="1" applyBorder="1" applyAlignment="1">
      <alignment vertical="center" shrinkToFit="1"/>
    </xf>
    <xf numFmtId="0" fontId="10" fillId="24" borderId="15" xfId="0" applyNumberFormat="1" applyFont="1" applyFill="1" applyBorder="1" applyAlignment="1">
      <alignment horizontal="center" vertical="center" shrinkToFit="1"/>
    </xf>
    <xf numFmtId="186" fontId="10" fillId="24" borderId="27" xfId="0" applyNumberFormat="1" applyFont="1" applyFill="1" applyBorder="1" applyAlignment="1">
      <alignment vertical="center" shrinkToFit="1"/>
    </xf>
    <xf numFmtId="0" fontId="10" fillId="24" borderId="38" xfId="0" applyNumberFormat="1" applyFont="1" applyFill="1" applyBorder="1" applyAlignment="1">
      <alignment horizontal="center" vertical="center" shrinkToFit="1"/>
    </xf>
    <xf numFmtId="38" fontId="10" fillId="24" borderId="26" xfId="0" applyNumberFormat="1" applyFont="1" applyFill="1" applyBorder="1" applyAlignment="1">
      <alignment horizontal="left" vertical="center" shrinkToFit="1"/>
    </xf>
    <xf numFmtId="38" fontId="10" fillId="24" borderId="0" xfId="49" applyFont="1" applyFill="1" applyBorder="1" applyAlignment="1">
      <alignment vertical="center" shrinkToFit="1"/>
    </xf>
    <xf numFmtId="0" fontId="11" fillId="24" borderId="0" xfId="0" applyNumberFormat="1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 shrinkToFit="1"/>
    </xf>
    <xf numFmtId="0" fontId="47" fillId="24" borderId="0" xfId="0" applyFont="1" applyFill="1" applyBorder="1" applyAlignment="1">
      <alignment horizontal="left" vertical="center" shrinkToFit="1"/>
    </xf>
    <xf numFmtId="0" fontId="10" fillId="24" borderId="0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left" vertical="center" shrinkToFit="1"/>
    </xf>
    <xf numFmtId="0" fontId="11" fillId="24" borderId="0" xfId="0" applyFont="1" applyFill="1" applyBorder="1" applyAlignment="1">
      <alignment horizontal="left" vertical="center" shrinkToFit="1"/>
    </xf>
    <xf numFmtId="0" fontId="49" fillId="24" borderId="0" xfId="0" applyFont="1" applyFill="1" applyAlignment="1">
      <alignment vertical="center"/>
    </xf>
    <xf numFmtId="0" fontId="11" fillId="24" borderId="19" xfId="0" applyFont="1" applyFill="1" applyBorder="1" applyAlignment="1">
      <alignment horizontal="left"/>
    </xf>
    <xf numFmtId="0" fontId="50" fillId="24" borderId="0" xfId="0" applyFont="1" applyFill="1" applyAlignment="1">
      <alignment vertical="center"/>
    </xf>
    <xf numFmtId="0" fontId="10" fillId="24" borderId="35" xfId="0" applyNumberFormat="1" applyFont="1" applyFill="1" applyBorder="1" applyAlignment="1">
      <alignment horizontal="center" vertical="center" shrinkToFit="1"/>
    </xf>
    <xf numFmtId="0" fontId="40" fillId="24" borderId="0" xfId="0" applyFont="1" applyFill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51" fillId="24" borderId="0" xfId="0" applyFont="1" applyFill="1" applyAlignment="1">
      <alignment vertical="center"/>
    </xf>
    <xf numFmtId="0" fontId="51" fillId="24" borderId="0" xfId="0" applyFont="1" applyFill="1" applyAlignment="1">
      <alignment/>
    </xf>
    <xf numFmtId="0" fontId="16" fillId="24" borderId="39" xfId="0" applyFont="1" applyFill="1" applyBorder="1" applyAlignment="1">
      <alignment vertical="center" shrinkToFit="1"/>
    </xf>
    <xf numFmtId="189" fontId="51" fillId="24" borderId="0" xfId="0" applyNumberFormat="1" applyFont="1" applyFill="1" applyAlignment="1">
      <alignment horizontal="center" vertical="center"/>
    </xf>
    <xf numFmtId="0" fontId="53" fillId="24" borderId="0" xfId="62" applyFont="1" applyFill="1">
      <alignment vertical="center"/>
      <protection/>
    </xf>
    <xf numFmtId="0" fontId="53" fillId="0" borderId="0" xfId="62" applyFont="1">
      <alignment vertical="center"/>
      <protection/>
    </xf>
    <xf numFmtId="0" fontId="54" fillId="24" borderId="0" xfId="62" applyFont="1" applyFill="1" applyAlignment="1">
      <alignment horizontal="left" vertical="center"/>
      <protection/>
    </xf>
    <xf numFmtId="0" fontId="55" fillId="24" borderId="0" xfId="62" applyFont="1" applyFill="1" applyAlignment="1">
      <alignment horizontal="center" vertical="center"/>
      <protection/>
    </xf>
    <xf numFmtId="0" fontId="55" fillId="24" borderId="0" xfId="62" applyFont="1" applyFill="1" applyAlignment="1">
      <alignment horizontal="left" vertical="center"/>
      <protection/>
    </xf>
    <xf numFmtId="0" fontId="54" fillId="24" borderId="0" xfId="62" applyFont="1" applyFill="1" applyAlignment="1">
      <alignment vertical="center"/>
      <protection/>
    </xf>
    <xf numFmtId="0" fontId="56" fillId="24" borderId="0" xfId="62" applyFont="1" applyFill="1">
      <alignment vertical="center"/>
      <protection/>
    </xf>
    <xf numFmtId="0" fontId="56" fillId="24" borderId="0" xfId="62" applyFont="1" applyFill="1" quotePrefix="1">
      <alignment vertical="center"/>
      <protection/>
    </xf>
    <xf numFmtId="0" fontId="56" fillId="24" borderId="0" xfId="62" applyFont="1" applyFill="1" applyAlignment="1">
      <alignment vertical="center"/>
      <protection/>
    </xf>
    <xf numFmtId="0" fontId="53" fillId="24" borderId="40" xfId="62" applyFont="1" applyFill="1" applyBorder="1" applyAlignment="1">
      <alignment vertical="center" shrinkToFit="1"/>
      <protection/>
    </xf>
    <xf numFmtId="0" fontId="53" fillId="24" borderId="40" xfId="62" applyFont="1" applyFill="1" applyBorder="1" applyAlignment="1">
      <alignment horizontal="center" vertical="center" shrinkToFit="1"/>
      <protection/>
    </xf>
    <xf numFmtId="0" fontId="53" fillId="24" borderId="41" xfId="62" applyFont="1" applyFill="1" applyBorder="1" applyAlignment="1">
      <alignment horizontal="center" vertical="center" shrinkToFit="1"/>
      <protection/>
    </xf>
    <xf numFmtId="0" fontId="53" fillId="24" borderId="42" xfId="62" applyFont="1" applyFill="1" applyBorder="1" applyAlignment="1">
      <alignment horizontal="center" vertical="center" shrinkToFit="1"/>
      <protection/>
    </xf>
    <xf numFmtId="0" fontId="53" fillId="24" borderId="43" xfId="62" applyFont="1" applyFill="1" applyBorder="1" applyAlignment="1">
      <alignment horizontal="center" vertical="center" shrinkToFit="1"/>
      <protection/>
    </xf>
    <xf numFmtId="0" fontId="53" fillId="24" borderId="44" xfId="62" applyFont="1" applyFill="1" applyBorder="1" applyAlignment="1">
      <alignment horizontal="center" vertical="center" shrinkToFit="1"/>
      <protection/>
    </xf>
    <xf numFmtId="0" fontId="53" fillId="24" borderId="0" xfId="62" applyFont="1" applyFill="1" applyAlignment="1">
      <alignment vertical="center" shrinkToFit="1"/>
      <protection/>
    </xf>
    <xf numFmtId="0" fontId="53" fillId="24" borderId="45" xfId="62" applyFont="1" applyFill="1" applyBorder="1" applyAlignment="1">
      <alignment horizontal="center" vertical="center" shrinkToFit="1"/>
      <protection/>
    </xf>
    <xf numFmtId="0" fontId="53" fillId="24" borderId="46" xfId="62" applyFont="1" applyFill="1" applyBorder="1" applyAlignment="1">
      <alignment horizontal="center" vertical="center" shrinkToFit="1"/>
      <protection/>
    </xf>
    <xf numFmtId="0" fontId="10" fillId="24" borderId="0" xfId="0" applyFont="1" applyFill="1" applyBorder="1" applyAlignment="1">
      <alignment vertical="center" shrinkToFit="1"/>
    </xf>
    <xf numFmtId="0" fontId="16" fillId="24" borderId="47" xfId="0" applyFont="1" applyFill="1" applyBorder="1" applyAlignment="1">
      <alignment vertical="center" shrinkToFit="1"/>
    </xf>
    <xf numFmtId="0" fontId="16" fillId="24" borderId="48" xfId="0" applyFont="1" applyFill="1" applyBorder="1" applyAlignment="1">
      <alignment vertical="center" shrinkToFit="1"/>
    </xf>
    <xf numFmtId="0" fontId="16" fillId="24" borderId="49" xfId="0" applyFont="1" applyFill="1" applyBorder="1" applyAlignment="1">
      <alignment vertical="center" shrinkToFit="1"/>
    </xf>
    <xf numFmtId="0" fontId="16" fillId="24" borderId="50" xfId="0" applyFont="1" applyFill="1" applyBorder="1" applyAlignment="1">
      <alignment vertical="center" shrinkToFit="1"/>
    </xf>
    <xf numFmtId="0" fontId="16" fillId="24" borderId="51" xfId="0" applyFont="1" applyFill="1" applyBorder="1" applyAlignment="1">
      <alignment vertical="center" shrinkToFit="1"/>
    </xf>
    <xf numFmtId="0" fontId="16" fillId="24" borderId="52" xfId="0" applyFont="1" applyFill="1" applyBorder="1" applyAlignment="1">
      <alignment vertical="center" shrinkToFit="1"/>
    </xf>
    <xf numFmtId="0" fontId="34" fillId="24" borderId="0" xfId="0" applyFont="1" applyFill="1" applyBorder="1" applyAlignment="1">
      <alignment vertical="center"/>
    </xf>
    <xf numFmtId="0" fontId="16" fillId="24" borderId="5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24" borderId="0" xfId="0" applyFont="1" applyFill="1" applyAlignment="1">
      <alignment vertical="center"/>
    </xf>
    <xf numFmtId="0" fontId="61" fillId="24" borderId="0" xfId="0" applyFont="1" applyFill="1" applyAlignment="1">
      <alignment vertical="center"/>
    </xf>
    <xf numFmtId="0" fontId="58" fillId="24" borderId="0" xfId="61" applyNumberFormat="1" applyFont="1" applyFill="1" applyAlignment="1">
      <alignment vertical="center"/>
      <protection/>
    </xf>
    <xf numFmtId="0" fontId="45" fillId="24" borderId="31" xfId="0" applyFont="1" applyFill="1" applyBorder="1" applyAlignment="1">
      <alignment vertical="center" shrinkToFit="1"/>
    </xf>
    <xf numFmtId="0" fontId="15" fillId="24" borderId="10" xfId="0" applyFont="1" applyFill="1" applyBorder="1" applyAlignment="1">
      <alignment vertical="center"/>
    </xf>
    <xf numFmtId="0" fontId="16" fillId="24" borderId="54" xfId="0" applyFont="1" applyFill="1" applyBorder="1" applyAlignment="1">
      <alignment vertical="center" shrinkToFit="1"/>
    </xf>
    <xf numFmtId="0" fontId="43" fillId="24" borderId="0" xfId="0" applyNumberFormat="1" applyFont="1" applyFill="1" applyBorder="1" applyAlignment="1">
      <alignment vertical="center" shrinkToFit="1"/>
    </xf>
    <xf numFmtId="0" fontId="32" fillId="24" borderId="0" xfId="0" applyFont="1" applyFill="1" applyAlignment="1">
      <alignment shrinkToFit="1"/>
    </xf>
    <xf numFmtId="0" fontId="32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shrinkToFit="1"/>
    </xf>
    <xf numFmtId="0" fontId="0" fillId="24" borderId="0" xfId="0" applyFill="1" applyAlignment="1">
      <alignment/>
    </xf>
    <xf numFmtId="0" fontId="32" fillId="24" borderId="0" xfId="0" applyFont="1" applyFill="1" applyAlignment="1">
      <alignment horizontal="left" shrinkToFit="1"/>
    </xf>
    <xf numFmtId="0" fontId="60" fillId="24" borderId="0" xfId="0" applyFont="1" applyFill="1" applyAlignment="1">
      <alignment/>
    </xf>
    <xf numFmtId="0" fontId="15" fillId="24" borderId="0" xfId="0" applyNumberFormat="1" applyFont="1" applyFill="1" applyAlignment="1">
      <alignment vertical="center"/>
    </xf>
    <xf numFmtId="0" fontId="16" fillId="24" borderId="0" xfId="0" applyNumberFormat="1" applyFont="1" applyFill="1" applyBorder="1" applyAlignment="1">
      <alignment horizontal="center" vertical="center"/>
    </xf>
    <xf numFmtId="0" fontId="45" fillId="24" borderId="0" xfId="0" applyNumberFormat="1" applyFont="1" applyFill="1" applyAlignment="1">
      <alignment vertical="center" shrinkToFit="1"/>
    </xf>
    <xf numFmtId="0" fontId="11" fillId="24" borderId="18" xfId="0" applyNumberFormat="1" applyFont="1" applyFill="1" applyBorder="1" applyAlignment="1">
      <alignment horizontal="center" shrinkToFit="1"/>
    </xf>
    <xf numFmtId="0" fontId="11" fillId="24" borderId="19" xfId="0" applyNumberFormat="1" applyFont="1" applyFill="1" applyBorder="1" applyAlignment="1">
      <alignment horizontal="center" shrinkToFit="1"/>
    </xf>
    <xf numFmtId="0" fontId="11" fillId="24" borderId="16" xfId="0" applyNumberFormat="1" applyFont="1" applyFill="1" applyBorder="1" applyAlignment="1">
      <alignment horizontal="center" shrinkToFit="1"/>
    </xf>
    <xf numFmtId="0" fontId="11" fillId="24" borderId="17" xfId="0" applyNumberFormat="1" applyFont="1" applyFill="1" applyBorder="1" applyAlignment="1">
      <alignment horizontal="center" shrinkToFit="1"/>
    </xf>
    <xf numFmtId="0" fontId="11" fillId="24" borderId="23" xfId="0" applyNumberFormat="1" applyFont="1" applyFill="1" applyBorder="1" applyAlignment="1">
      <alignment shrinkToFit="1"/>
    </xf>
    <xf numFmtId="0" fontId="11" fillId="24" borderId="0" xfId="0" applyNumberFormat="1" applyFont="1" applyFill="1" applyBorder="1" applyAlignment="1">
      <alignment shrinkToFit="1"/>
    </xf>
    <xf numFmtId="0" fontId="11" fillId="24" borderId="23" xfId="49" applyNumberFormat="1" applyFont="1" applyFill="1" applyBorder="1" applyAlignment="1">
      <alignment shrinkToFit="1"/>
    </xf>
    <xf numFmtId="0" fontId="11" fillId="24" borderId="0" xfId="49" applyNumberFormat="1" applyFont="1" applyFill="1" applyBorder="1" applyAlignment="1">
      <alignment shrinkToFit="1"/>
    </xf>
    <xf numFmtId="0" fontId="11" fillId="24" borderId="24" xfId="0" applyNumberFormat="1" applyFont="1" applyFill="1" applyBorder="1" applyAlignment="1">
      <alignment shrinkToFit="1"/>
    </xf>
    <xf numFmtId="0" fontId="11" fillId="24" borderId="0" xfId="0" applyNumberFormat="1" applyFont="1" applyFill="1" applyBorder="1" applyAlignment="1">
      <alignment horizontal="center" shrinkToFit="1"/>
    </xf>
    <xf numFmtId="0" fontId="11" fillId="24" borderId="20" xfId="0" applyNumberFormat="1" applyFont="1" applyFill="1" applyBorder="1" applyAlignment="1">
      <alignment shrinkToFit="1"/>
    </xf>
    <xf numFmtId="0" fontId="11" fillId="24" borderId="18" xfId="0" applyNumberFormat="1" applyFont="1" applyFill="1" applyBorder="1" applyAlignment="1">
      <alignment shrinkToFit="1"/>
    </xf>
    <xf numFmtId="0" fontId="11" fillId="24" borderId="20" xfId="49" applyNumberFormat="1" applyFont="1" applyFill="1" applyBorder="1" applyAlignment="1">
      <alignment shrinkToFit="1"/>
    </xf>
    <xf numFmtId="0" fontId="11" fillId="24" borderId="18" xfId="49" applyNumberFormat="1" applyFont="1" applyFill="1" applyBorder="1" applyAlignment="1">
      <alignment shrinkToFit="1"/>
    </xf>
    <xf numFmtId="0" fontId="11" fillId="24" borderId="21" xfId="0" applyNumberFormat="1" applyFont="1" applyFill="1" applyBorder="1" applyAlignment="1">
      <alignment shrinkToFit="1"/>
    </xf>
    <xf numFmtId="0" fontId="11" fillId="24" borderId="28" xfId="0" applyNumberFormat="1" applyFont="1" applyFill="1" applyBorder="1" applyAlignment="1">
      <alignment shrinkToFit="1"/>
    </xf>
    <xf numFmtId="0" fontId="11" fillId="24" borderId="29" xfId="0" applyNumberFormat="1" applyFont="1" applyFill="1" applyBorder="1" applyAlignment="1">
      <alignment shrinkToFit="1"/>
    </xf>
    <xf numFmtId="0" fontId="11" fillId="24" borderId="28" xfId="49" applyNumberFormat="1" applyFont="1" applyFill="1" applyBorder="1" applyAlignment="1">
      <alignment shrinkToFit="1"/>
    </xf>
    <xf numFmtId="0" fontId="11" fillId="24" borderId="29" xfId="49" applyNumberFormat="1" applyFont="1" applyFill="1" applyBorder="1" applyAlignment="1">
      <alignment shrinkToFit="1"/>
    </xf>
    <xf numFmtId="0" fontId="11" fillId="24" borderId="30" xfId="0" applyNumberFormat="1" applyFont="1" applyFill="1" applyBorder="1" applyAlignment="1">
      <alignment shrinkToFit="1"/>
    </xf>
    <xf numFmtId="0" fontId="11" fillId="24" borderId="21" xfId="0" applyNumberFormat="1" applyFont="1" applyFill="1" applyBorder="1" applyAlignment="1">
      <alignment horizontal="center" shrinkToFit="1"/>
    </xf>
    <xf numFmtId="0" fontId="11" fillId="24" borderId="24" xfId="0" applyNumberFormat="1" applyFont="1" applyFill="1" applyBorder="1" applyAlignment="1">
      <alignment horizontal="center" shrinkToFit="1"/>
    </xf>
    <xf numFmtId="0" fontId="11" fillId="24" borderId="0" xfId="49" applyNumberFormat="1" applyFont="1" applyFill="1" applyBorder="1" applyAlignment="1">
      <alignment horizontal="center" shrinkToFit="1"/>
    </xf>
    <xf numFmtId="0" fontId="11" fillId="24" borderId="29" xfId="0" applyNumberFormat="1" applyFont="1" applyFill="1" applyBorder="1" applyAlignment="1">
      <alignment horizontal="center" shrinkToFit="1"/>
    </xf>
    <xf numFmtId="0" fontId="11" fillId="24" borderId="30" xfId="0" applyNumberFormat="1" applyFont="1" applyFill="1" applyBorder="1" applyAlignment="1">
      <alignment horizontal="center" shrinkToFit="1"/>
    </xf>
    <xf numFmtId="0" fontId="15" fillId="25" borderId="32" xfId="0" applyFont="1" applyFill="1" applyBorder="1" applyAlignment="1">
      <alignment/>
    </xf>
    <xf numFmtId="0" fontId="15" fillId="25" borderId="12" xfId="0" applyFont="1" applyFill="1" applyBorder="1" applyAlignment="1">
      <alignment/>
    </xf>
    <xf numFmtId="0" fontId="15" fillId="25" borderId="55" xfId="0" applyFont="1" applyFill="1" applyBorder="1" applyAlignment="1">
      <alignment/>
    </xf>
    <xf numFmtId="0" fontId="15" fillId="25" borderId="1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5" fillId="25" borderId="56" xfId="0" applyFont="1" applyFill="1" applyBorder="1" applyAlignment="1">
      <alignment/>
    </xf>
    <xf numFmtId="0" fontId="15" fillId="25" borderId="36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5" fillId="25" borderId="57" xfId="0" applyFont="1" applyFill="1" applyBorder="1" applyAlignment="1">
      <alignment/>
    </xf>
    <xf numFmtId="0" fontId="0" fillId="25" borderId="55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56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57" xfId="0" applyFill="1" applyBorder="1" applyAlignment="1">
      <alignment/>
    </xf>
    <xf numFmtId="0" fontId="15" fillId="4" borderId="32" xfId="0" applyFont="1" applyFill="1" applyBorder="1" applyAlignment="1">
      <alignment/>
    </xf>
    <xf numFmtId="0" fontId="15" fillId="4" borderId="12" xfId="0" applyFont="1" applyFill="1" applyBorder="1" applyAlignment="1">
      <alignment/>
    </xf>
    <xf numFmtId="0" fontId="15" fillId="4" borderId="55" xfId="0" applyFont="1" applyFill="1" applyBorder="1" applyAlignment="1">
      <alignment/>
    </xf>
    <xf numFmtId="0" fontId="15" fillId="4" borderId="11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56" xfId="0" applyFont="1" applyFill="1" applyBorder="1" applyAlignment="1">
      <alignment/>
    </xf>
    <xf numFmtId="0" fontId="15" fillId="4" borderId="36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57" xfId="0" applyFont="1" applyFill="1" applyBorder="1" applyAlignment="1">
      <alignment/>
    </xf>
    <xf numFmtId="0" fontId="15" fillId="4" borderId="12" xfId="0" applyFont="1" applyFill="1" applyBorder="1" applyAlignment="1">
      <alignment vertical="center"/>
    </xf>
    <xf numFmtId="0" fontId="16" fillId="4" borderId="58" xfId="0" applyFont="1" applyFill="1" applyBorder="1" applyAlignment="1">
      <alignment vertical="center" shrinkToFit="1"/>
    </xf>
    <xf numFmtId="0" fontId="16" fillId="4" borderId="59" xfId="0" applyFont="1" applyFill="1" applyBorder="1" applyAlignment="1">
      <alignment vertical="center" shrinkToFit="1"/>
    </xf>
    <xf numFmtId="0" fontId="16" fillId="4" borderId="50" xfId="0" applyFont="1" applyFill="1" applyBorder="1" applyAlignment="1">
      <alignment vertical="center" shrinkToFit="1"/>
    </xf>
    <xf numFmtId="0" fontId="16" fillId="4" borderId="36" xfId="0" applyFont="1" applyFill="1" applyBorder="1" applyAlignment="1">
      <alignment vertical="center" shrinkToFit="1"/>
    </xf>
    <xf numFmtId="0" fontId="16" fillId="4" borderId="10" xfId="0" applyFont="1" applyFill="1" applyBorder="1" applyAlignment="1">
      <alignment vertical="center" shrinkToFit="1"/>
    </xf>
    <xf numFmtId="0" fontId="16" fillId="4" borderId="60" xfId="0" applyFont="1" applyFill="1" applyBorder="1" applyAlignment="1">
      <alignment vertical="center" shrinkToFit="1"/>
    </xf>
    <xf numFmtId="0" fontId="16" fillId="4" borderId="13" xfId="0" applyFont="1" applyFill="1" applyBorder="1" applyAlignment="1">
      <alignment vertical="center" shrinkToFit="1"/>
    </xf>
    <xf numFmtId="0" fontId="16" fillId="4" borderId="52" xfId="0" applyFont="1" applyFill="1" applyBorder="1" applyAlignment="1">
      <alignment vertical="center" shrinkToFit="1"/>
    </xf>
    <xf numFmtId="0" fontId="16" fillId="4" borderId="61" xfId="0" applyFont="1" applyFill="1" applyBorder="1" applyAlignment="1">
      <alignment vertical="center" shrinkToFit="1"/>
    </xf>
    <xf numFmtId="0" fontId="16" fillId="4" borderId="53" xfId="0" applyFont="1" applyFill="1" applyBorder="1" applyAlignment="1">
      <alignment vertical="center" shrinkToFit="1"/>
    </xf>
    <xf numFmtId="0" fontId="16" fillId="4" borderId="51" xfId="0" applyFont="1" applyFill="1" applyBorder="1" applyAlignment="1">
      <alignment vertical="center" shrinkToFit="1"/>
    </xf>
    <xf numFmtId="0" fontId="16" fillId="4" borderId="11" xfId="0" applyFont="1" applyFill="1" applyBorder="1" applyAlignment="1">
      <alignment vertical="center" shrinkToFit="1"/>
    </xf>
    <xf numFmtId="0" fontId="16" fillId="4" borderId="0" xfId="0" applyFont="1" applyFill="1" applyBorder="1" applyAlignment="1">
      <alignment vertical="center" shrinkToFit="1"/>
    </xf>
    <xf numFmtId="0" fontId="16" fillId="4" borderId="49" xfId="0" applyFont="1" applyFill="1" applyBorder="1" applyAlignment="1">
      <alignment vertical="center" shrinkToFit="1"/>
    </xf>
    <xf numFmtId="0" fontId="11" fillId="4" borderId="11" xfId="0" applyFont="1" applyFill="1" applyBorder="1" applyAlignment="1">
      <alignment horizontal="right" vertical="center" shrinkToFit="1"/>
    </xf>
    <xf numFmtId="0" fontId="11" fillId="4" borderId="36" xfId="0" applyFont="1" applyFill="1" applyBorder="1" applyAlignment="1">
      <alignment horizontal="right" vertical="center" shrinkToFit="1"/>
    </xf>
    <xf numFmtId="0" fontId="11" fillId="4" borderId="0" xfId="0" applyFont="1" applyFill="1" applyBorder="1" applyAlignment="1">
      <alignment horizontal="right" vertical="center" shrinkToFit="1"/>
    </xf>
    <xf numFmtId="0" fontId="11" fillId="4" borderId="0" xfId="0" applyNumberFormat="1" applyFont="1" applyFill="1" applyBorder="1" applyAlignment="1" quotePrefix="1">
      <alignment horizontal="right" vertical="center" shrinkToFit="1"/>
    </xf>
    <xf numFmtId="0" fontId="11" fillId="4" borderId="10" xfId="0" applyFont="1" applyFill="1" applyBorder="1" applyAlignment="1">
      <alignment horizontal="right" vertical="center" shrinkToFit="1"/>
    </xf>
    <xf numFmtId="0" fontId="11" fillId="4" borderId="22" xfId="0" applyFont="1" applyFill="1" applyBorder="1" applyAlignment="1">
      <alignment horizontal="right" vertical="center" shrinkToFit="1"/>
    </xf>
    <xf numFmtId="0" fontId="11" fillId="4" borderId="32" xfId="0" applyFont="1" applyFill="1" applyBorder="1" applyAlignment="1">
      <alignment horizontal="right" vertical="center" shrinkToFit="1"/>
    </xf>
    <xf numFmtId="0" fontId="11" fillId="4" borderId="12" xfId="0" applyFont="1" applyFill="1" applyBorder="1" applyAlignment="1">
      <alignment horizontal="right" vertical="center" shrinkToFit="1"/>
    </xf>
    <xf numFmtId="0" fontId="16" fillId="4" borderId="32" xfId="0" applyFont="1" applyFill="1" applyBorder="1" applyAlignment="1">
      <alignment vertical="center" shrinkToFit="1"/>
    </xf>
    <xf numFmtId="0" fontId="16" fillId="4" borderId="62" xfId="0" applyFont="1" applyFill="1" applyBorder="1" applyAlignment="1">
      <alignment vertical="center" shrinkToFit="1"/>
    </xf>
    <xf numFmtId="0" fontId="11" fillId="4" borderId="63" xfId="0" applyFont="1" applyFill="1" applyBorder="1" applyAlignment="1">
      <alignment horizontal="right" vertical="center" shrinkToFit="1"/>
    </xf>
    <xf numFmtId="0" fontId="11" fillId="4" borderId="36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0" xfId="0" applyNumberFormat="1" applyFont="1" applyFill="1" applyBorder="1" applyAlignment="1" quotePrefix="1">
      <alignment horizontal="left" vertical="center" shrinkToFit="1"/>
    </xf>
    <xf numFmtId="0" fontId="11" fillId="4" borderId="10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left" vertical="center" shrinkToFit="1"/>
    </xf>
    <xf numFmtId="0" fontId="11" fillId="4" borderId="36" xfId="0" applyFont="1" applyFill="1" applyBorder="1" applyAlignment="1">
      <alignment vertical="center" shrinkToFit="1"/>
    </xf>
    <xf numFmtId="0" fontId="11" fillId="4" borderId="22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>
      <alignment horizontal="left" vertical="center" shrinkToFit="1"/>
    </xf>
    <xf numFmtId="0" fontId="11" fillId="4" borderId="10" xfId="0" applyFont="1" applyFill="1" applyBorder="1" applyAlignment="1">
      <alignment vertical="center" shrinkToFit="1"/>
    </xf>
    <xf numFmtId="0" fontId="11" fillId="4" borderId="12" xfId="0" applyFont="1" applyFill="1" applyBorder="1" applyAlignment="1">
      <alignment horizontal="left" vertical="center" shrinkToFit="1"/>
    </xf>
    <xf numFmtId="0" fontId="16" fillId="4" borderId="47" xfId="0" applyFont="1" applyFill="1" applyBorder="1" applyAlignment="1">
      <alignment horizontal="left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189" fontId="12" fillId="21" borderId="64" xfId="0" applyNumberFormat="1" applyFont="1" applyFill="1" applyBorder="1" applyAlignment="1">
      <alignment horizontal="center" vertical="center" shrinkToFit="1"/>
    </xf>
    <xf numFmtId="189" fontId="12" fillId="21" borderId="22" xfId="0" applyNumberFormat="1" applyFont="1" applyFill="1" applyBorder="1" applyAlignment="1">
      <alignment horizontal="center" vertical="center" shrinkToFit="1"/>
    </xf>
    <xf numFmtId="189" fontId="12" fillId="21" borderId="65" xfId="0" applyNumberFormat="1" applyFont="1" applyFill="1" applyBorder="1" applyAlignment="1">
      <alignment horizontal="center" vertical="center" shrinkToFit="1"/>
    </xf>
    <xf numFmtId="189" fontId="12" fillId="21" borderId="26" xfId="0" applyNumberFormat="1" applyFont="1" applyFill="1" applyBorder="1" applyAlignment="1">
      <alignment horizontal="center" vertical="center" shrinkToFit="1"/>
    </xf>
    <xf numFmtId="189" fontId="12" fillId="21" borderId="0" xfId="0" applyNumberFormat="1" applyFont="1" applyFill="1" applyBorder="1" applyAlignment="1">
      <alignment horizontal="center" vertical="center" shrinkToFit="1"/>
    </xf>
    <xf numFmtId="189" fontId="12" fillId="21" borderId="27" xfId="0" applyNumberFormat="1" applyFont="1" applyFill="1" applyBorder="1" applyAlignment="1">
      <alignment horizontal="center" vertical="center" shrinkToFit="1"/>
    </xf>
    <xf numFmtId="189" fontId="12" fillId="21" borderId="31" xfId="0" applyNumberFormat="1" applyFont="1" applyFill="1" applyBorder="1" applyAlignment="1">
      <alignment horizontal="center" vertical="center" shrinkToFit="1"/>
    </xf>
    <xf numFmtId="189" fontId="12" fillId="21" borderId="12" xfId="0" applyNumberFormat="1" applyFont="1" applyFill="1" applyBorder="1" applyAlignment="1">
      <alignment horizontal="center" vertical="center" shrinkToFit="1"/>
    </xf>
    <xf numFmtId="189" fontId="12" fillId="21" borderId="37" xfId="0" applyNumberFormat="1" applyFont="1" applyFill="1" applyBorder="1" applyAlignment="1">
      <alignment horizontal="center" vertical="center" shrinkToFit="1"/>
    </xf>
    <xf numFmtId="0" fontId="11" fillId="24" borderId="55" xfId="0" applyNumberFormat="1" applyFont="1" applyFill="1" applyBorder="1" applyAlignment="1">
      <alignment horizontal="center" vertical="center" shrinkToFit="1"/>
    </xf>
    <xf numFmtId="0" fontId="11" fillId="24" borderId="56" xfId="0" applyNumberFormat="1" applyFont="1" applyFill="1" applyBorder="1" applyAlignment="1">
      <alignment horizontal="center" vertical="center" shrinkToFit="1"/>
    </xf>
    <xf numFmtId="0" fontId="11" fillId="24" borderId="57" xfId="0" applyNumberFormat="1" applyFont="1" applyFill="1" applyBorder="1" applyAlignment="1">
      <alignment horizontal="center" vertical="center" shrinkToFit="1"/>
    </xf>
    <xf numFmtId="0" fontId="11" fillId="24" borderId="37" xfId="0" applyNumberFormat="1" applyFont="1" applyFill="1" applyBorder="1" applyAlignment="1">
      <alignment horizontal="center" vertical="center" shrinkToFit="1"/>
    </xf>
    <xf numFmtId="0" fontId="11" fillId="24" borderId="27" xfId="0" applyNumberFormat="1" applyFont="1" applyFill="1" applyBorder="1" applyAlignment="1">
      <alignment horizontal="center" vertical="center" shrinkToFit="1"/>
    </xf>
    <xf numFmtId="0" fontId="11" fillId="24" borderId="38" xfId="0" applyNumberFormat="1" applyFont="1" applyFill="1" applyBorder="1" applyAlignment="1">
      <alignment horizontal="center" vertical="center" shrinkToFit="1"/>
    </xf>
    <xf numFmtId="0" fontId="11" fillId="24" borderId="66" xfId="0" applyNumberFormat="1" applyFont="1" applyFill="1" applyBorder="1" applyAlignment="1">
      <alignment horizontal="center" vertical="center" shrinkToFit="1"/>
    </xf>
    <xf numFmtId="0" fontId="11" fillId="24" borderId="65" xfId="0" applyNumberFormat="1" applyFont="1" applyFill="1" applyBorder="1" applyAlignment="1">
      <alignment horizontal="center" vertical="center" shrinkToFit="1"/>
    </xf>
    <xf numFmtId="0" fontId="11" fillId="24" borderId="55" xfId="0" applyFont="1" applyFill="1" applyBorder="1" applyAlignment="1">
      <alignment horizontal="right" vertical="center" shrinkToFit="1"/>
    </xf>
    <xf numFmtId="0" fontId="11" fillId="24" borderId="56" xfId="0" applyFont="1" applyFill="1" applyBorder="1" applyAlignment="1">
      <alignment horizontal="right" vertical="center" shrinkToFit="1"/>
    </xf>
    <xf numFmtId="0" fontId="11" fillId="24" borderId="12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 shrinkToFit="1"/>
    </xf>
    <xf numFmtId="0" fontId="11" fillId="24" borderId="15" xfId="0" applyFont="1" applyFill="1" applyBorder="1" applyAlignment="1">
      <alignment horizontal="right" vertical="center" shrinkToFit="1"/>
    </xf>
    <xf numFmtId="0" fontId="11" fillId="24" borderId="67" xfId="0" applyFont="1" applyFill="1" applyBorder="1" applyAlignment="1">
      <alignment horizontal="right" vertical="center" shrinkToFit="1"/>
    </xf>
    <xf numFmtId="0" fontId="11" fillId="24" borderId="68" xfId="0" applyFont="1" applyFill="1" applyBorder="1" applyAlignment="1">
      <alignment horizontal="right" vertical="center" shrinkToFit="1"/>
    </xf>
    <xf numFmtId="0" fontId="11" fillId="24" borderId="69" xfId="0" applyFont="1" applyFill="1" applyBorder="1" applyAlignment="1">
      <alignment horizontal="right" vertical="center" shrinkToFit="1"/>
    </xf>
    <xf numFmtId="0" fontId="11" fillId="24" borderId="70" xfId="0" applyFont="1" applyFill="1" applyBorder="1" applyAlignment="1">
      <alignment horizontal="right" vertical="center" shrinkToFit="1"/>
    </xf>
    <xf numFmtId="0" fontId="11" fillId="24" borderId="71" xfId="0" applyFont="1" applyFill="1" applyBorder="1" applyAlignment="1">
      <alignment horizontal="right" vertical="center" shrinkToFit="1"/>
    </xf>
    <xf numFmtId="0" fontId="11" fillId="24" borderId="72" xfId="0" applyFont="1" applyFill="1" applyBorder="1" applyAlignment="1">
      <alignment horizontal="right" vertical="center" shrinkToFit="1"/>
    </xf>
    <xf numFmtId="0" fontId="11" fillId="24" borderId="73" xfId="0" applyFont="1" applyFill="1" applyBorder="1" applyAlignment="1">
      <alignment horizontal="right" vertical="center" shrinkToFit="1"/>
    </xf>
    <xf numFmtId="0" fontId="11" fillId="24" borderId="74" xfId="0" applyFont="1" applyFill="1" applyBorder="1" applyAlignment="1">
      <alignment horizontal="right" vertical="center" shrinkToFit="1"/>
    </xf>
    <xf numFmtId="0" fontId="11" fillId="24" borderId="75" xfId="0" applyFont="1" applyFill="1" applyBorder="1" applyAlignment="1">
      <alignment horizontal="right" vertical="center" shrinkToFit="1"/>
    </xf>
    <xf numFmtId="0" fontId="11" fillId="24" borderId="76" xfId="0" applyFont="1" applyFill="1" applyBorder="1" applyAlignment="1">
      <alignment horizontal="right" vertical="center" shrinkToFit="1"/>
    </xf>
    <xf numFmtId="0" fontId="11" fillId="24" borderId="20" xfId="0" applyNumberFormat="1" applyFont="1" applyFill="1" applyBorder="1" applyAlignment="1">
      <alignment horizontal="center" shrinkToFit="1"/>
    </xf>
    <xf numFmtId="0" fontId="11" fillId="24" borderId="18" xfId="0" applyNumberFormat="1" applyFont="1" applyFill="1" applyBorder="1" applyAlignment="1">
      <alignment horizontal="center" shrinkToFit="1"/>
    </xf>
    <xf numFmtId="0" fontId="11" fillId="24" borderId="19" xfId="0" applyNumberFormat="1" applyFont="1" applyFill="1" applyBorder="1" applyAlignment="1">
      <alignment horizontal="center" shrinkToFit="1"/>
    </xf>
    <xf numFmtId="0" fontId="11" fillId="24" borderId="16" xfId="0" applyNumberFormat="1" applyFont="1" applyFill="1" applyBorder="1" applyAlignment="1">
      <alignment horizontal="center" shrinkToFit="1"/>
    </xf>
    <xf numFmtId="0" fontId="11" fillId="24" borderId="17" xfId="0" applyNumberFormat="1" applyFont="1" applyFill="1" applyBorder="1" applyAlignment="1">
      <alignment horizontal="center" shrinkToFit="1"/>
    </xf>
    <xf numFmtId="0" fontId="11" fillId="24" borderId="19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0" fillId="24" borderId="33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67" xfId="0" applyFont="1" applyFill="1" applyBorder="1" applyAlignment="1">
      <alignment horizontal="center" vertical="center" shrinkToFit="1"/>
    </xf>
    <xf numFmtId="0" fontId="10" fillId="24" borderId="34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0" fontId="10" fillId="24" borderId="63" xfId="0" applyFont="1" applyFill="1" applyBorder="1" applyAlignment="1">
      <alignment horizontal="center" vertical="center" shrinkToFit="1"/>
    </xf>
    <xf numFmtId="0" fontId="10" fillId="24" borderId="22" xfId="0" applyFont="1" applyFill="1" applyBorder="1" applyAlignment="1">
      <alignment horizontal="center" vertical="center" shrinkToFit="1"/>
    </xf>
    <xf numFmtId="0" fontId="10" fillId="24" borderId="66" xfId="0" applyFont="1" applyFill="1" applyBorder="1" applyAlignment="1">
      <alignment horizontal="center" vertical="center" shrinkToFit="1"/>
    </xf>
    <xf numFmtId="0" fontId="11" fillId="24" borderId="12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55" xfId="0" applyFont="1" applyFill="1" applyBorder="1" applyAlignment="1">
      <alignment horizontal="center" vertical="center" shrinkToFit="1"/>
    </xf>
    <xf numFmtId="0" fontId="11" fillId="24" borderId="56" xfId="0" applyFont="1" applyFill="1" applyBorder="1" applyAlignment="1">
      <alignment horizontal="center" vertical="center" shrinkToFit="1"/>
    </xf>
    <xf numFmtId="0" fontId="11" fillId="24" borderId="67" xfId="0" applyFont="1" applyFill="1" applyBorder="1" applyAlignment="1">
      <alignment horizontal="center" vertical="center" shrinkToFit="1"/>
    </xf>
    <xf numFmtId="0" fontId="11" fillId="24" borderId="57" xfId="0" applyFont="1" applyFill="1" applyBorder="1" applyAlignment="1">
      <alignment horizontal="center" vertical="center" shrinkToFit="1"/>
    </xf>
    <xf numFmtId="0" fontId="11" fillId="24" borderId="68" xfId="0" applyFont="1" applyFill="1" applyBorder="1" applyAlignment="1">
      <alignment horizontal="center" vertical="center" shrinkToFit="1"/>
    </xf>
    <xf numFmtId="0" fontId="11" fillId="24" borderId="69" xfId="0" applyFont="1" applyFill="1" applyBorder="1" applyAlignment="1">
      <alignment horizontal="center" vertical="center" shrinkToFit="1"/>
    </xf>
    <xf numFmtId="0" fontId="11" fillId="24" borderId="70" xfId="0" applyFont="1" applyFill="1" applyBorder="1" applyAlignment="1">
      <alignment horizontal="center" vertical="center" shrinkToFit="1"/>
    </xf>
    <xf numFmtId="0" fontId="11" fillId="24" borderId="71" xfId="0" applyFont="1" applyFill="1" applyBorder="1" applyAlignment="1">
      <alignment horizontal="center" vertical="center" shrinkToFit="1"/>
    </xf>
    <xf numFmtId="0" fontId="11" fillId="24" borderId="72" xfId="0" applyFont="1" applyFill="1" applyBorder="1" applyAlignment="1">
      <alignment horizontal="center" vertical="center" shrinkToFit="1"/>
    </xf>
    <xf numFmtId="0" fontId="11" fillId="24" borderId="73" xfId="0" applyFont="1" applyFill="1" applyBorder="1" applyAlignment="1">
      <alignment horizontal="center" vertical="center" shrinkToFit="1"/>
    </xf>
    <xf numFmtId="0" fontId="11" fillId="24" borderId="74" xfId="0" applyFont="1" applyFill="1" applyBorder="1" applyAlignment="1">
      <alignment horizontal="center" vertical="center" shrinkToFit="1"/>
    </xf>
    <xf numFmtId="0" fontId="11" fillId="24" borderId="75" xfId="0" applyFont="1" applyFill="1" applyBorder="1" applyAlignment="1">
      <alignment horizontal="center" vertical="center" shrinkToFit="1"/>
    </xf>
    <xf numFmtId="0" fontId="11" fillId="24" borderId="76" xfId="0" applyFont="1" applyFill="1" applyBorder="1" applyAlignment="1">
      <alignment horizontal="center" vertical="center" shrinkToFit="1"/>
    </xf>
    <xf numFmtId="0" fontId="11" fillId="24" borderId="77" xfId="0" applyFont="1" applyFill="1" applyBorder="1" applyAlignment="1">
      <alignment horizontal="center" vertical="center" shrinkToFit="1"/>
    </xf>
    <xf numFmtId="0" fontId="11" fillId="24" borderId="78" xfId="0" applyFont="1" applyFill="1" applyBorder="1" applyAlignment="1">
      <alignment horizontal="center" vertical="center" shrinkToFit="1"/>
    </xf>
    <xf numFmtId="0" fontId="11" fillId="24" borderId="79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shrinkToFit="1"/>
    </xf>
    <xf numFmtId="0" fontId="11" fillId="24" borderId="18" xfId="0" applyFont="1" applyFill="1" applyBorder="1" applyAlignment="1">
      <alignment horizontal="center" shrinkToFit="1"/>
    </xf>
    <xf numFmtId="0" fontId="10" fillId="24" borderId="63" xfId="0" applyNumberFormat="1" applyFont="1" applyFill="1" applyBorder="1" applyAlignment="1">
      <alignment horizontal="center" vertical="center" shrinkToFit="1"/>
    </xf>
    <xf numFmtId="0" fontId="10" fillId="24" borderId="22" xfId="0" applyNumberFormat="1" applyFont="1" applyFill="1" applyBorder="1" applyAlignment="1">
      <alignment horizontal="center" vertical="center" shrinkToFit="1"/>
    </xf>
    <xf numFmtId="0" fontId="10" fillId="24" borderId="66" xfId="0" applyNumberFormat="1" applyFont="1" applyFill="1" applyBorder="1" applyAlignment="1">
      <alignment horizontal="center" vertical="center" shrinkToFit="1"/>
    </xf>
    <xf numFmtId="0" fontId="10" fillId="24" borderId="64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65" xfId="0" applyFont="1" applyFill="1" applyBorder="1" applyAlignment="1">
      <alignment horizontal="center" vertical="center"/>
    </xf>
    <xf numFmtId="0" fontId="11" fillId="24" borderId="57" xfId="0" applyFont="1" applyFill="1" applyBorder="1" applyAlignment="1">
      <alignment horizontal="right" vertical="center" shrinkToFit="1"/>
    </xf>
    <xf numFmtId="0" fontId="11" fillId="24" borderId="80" xfId="0" applyFont="1" applyFill="1" applyBorder="1" applyAlignment="1">
      <alignment horizontal="center" vertical="center" shrinkToFit="1"/>
    </xf>
    <xf numFmtId="0" fontId="11" fillId="24" borderId="81" xfId="0" applyFont="1" applyFill="1" applyBorder="1" applyAlignment="1">
      <alignment horizontal="center" vertical="center" shrinkToFit="1"/>
    </xf>
    <xf numFmtId="0" fontId="11" fillId="24" borderId="82" xfId="0" applyFont="1" applyFill="1" applyBorder="1" applyAlignment="1">
      <alignment horizontal="center" vertical="center" shrinkToFit="1"/>
    </xf>
    <xf numFmtId="0" fontId="11" fillId="24" borderId="83" xfId="0" applyFont="1" applyFill="1" applyBorder="1" applyAlignment="1">
      <alignment horizontal="center" vertical="center" shrinkToFit="1"/>
    </xf>
    <xf numFmtId="0" fontId="11" fillId="24" borderId="84" xfId="0" applyFont="1" applyFill="1" applyBorder="1" applyAlignment="1">
      <alignment horizontal="center" vertical="center" shrinkToFit="1"/>
    </xf>
    <xf numFmtId="0" fontId="10" fillId="24" borderId="64" xfId="0" applyFont="1" applyFill="1" applyBorder="1" applyAlignment="1">
      <alignment horizontal="center" vertical="center" shrinkToFit="1"/>
    </xf>
    <xf numFmtId="38" fontId="33" fillId="25" borderId="85" xfId="0" applyNumberFormat="1" applyFont="1" applyFill="1" applyBorder="1" applyAlignment="1">
      <alignment horizontal="center" vertical="center" shrinkToFit="1"/>
    </xf>
    <xf numFmtId="38" fontId="33" fillId="25" borderId="86" xfId="0" applyNumberFormat="1" applyFont="1" applyFill="1" applyBorder="1" applyAlignment="1">
      <alignment horizontal="center" vertical="center" shrinkToFit="1"/>
    </xf>
    <xf numFmtId="0" fontId="33" fillId="25" borderId="87" xfId="0" applyFont="1" applyFill="1" applyBorder="1" applyAlignment="1">
      <alignment horizontal="center" vertical="center" shrinkToFit="1"/>
    </xf>
    <xf numFmtId="0" fontId="33" fillId="25" borderId="88" xfId="0" applyFont="1" applyFill="1" applyBorder="1" applyAlignment="1">
      <alignment horizontal="center" vertical="center" shrinkToFit="1"/>
    </xf>
    <xf numFmtId="38" fontId="33" fillId="25" borderId="88" xfId="0" applyNumberFormat="1" applyFont="1" applyFill="1" applyBorder="1" applyAlignment="1">
      <alignment horizontal="center" vertical="center" shrinkToFit="1"/>
    </xf>
    <xf numFmtId="0" fontId="33" fillId="25" borderId="89" xfId="0" applyFont="1" applyFill="1" applyBorder="1" applyAlignment="1">
      <alignment horizontal="center" vertical="center" shrinkToFit="1"/>
    </xf>
    <xf numFmtId="0" fontId="33" fillId="25" borderId="32" xfId="0" applyFont="1" applyFill="1" applyBorder="1" applyAlignment="1">
      <alignment horizontal="center" vertical="center" shrinkToFit="1"/>
    </xf>
    <xf numFmtId="0" fontId="33" fillId="25" borderId="12" xfId="0" applyFont="1" applyFill="1" applyBorder="1" applyAlignment="1">
      <alignment horizontal="center" vertical="center" shrinkToFit="1"/>
    </xf>
    <xf numFmtId="0" fontId="33" fillId="25" borderId="90" xfId="0" applyFont="1" applyFill="1" applyBorder="1" applyAlignment="1">
      <alignment horizontal="center" vertical="center" shrinkToFit="1"/>
    </xf>
    <xf numFmtId="0" fontId="33" fillId="25" borderId="29" xfId="0" applyFont="1" applyFill="1" applyBorder="1" applyAlignment="1">
      <alignment horizontal="center" vertical="center" shrinkToFit="1"/>
    </xf>
    <xf numFmtId="0" fontId="33" fillId="25" borderId="91" xfId="0" applyFont="1" applyFill="1" applyBorder="1" applyAlignment="1">
      <alignment horizontal="center" vertical="center" shrinkToFit="1"/>
    </xf>
    <xf numFmtId="0" fontId="33" fillId="25" borderId="85" xfId="0" applyFont="1" applyFill="1" applyBorder="1" applyAlignment="1">
      <alignment horizontal="center" vertical="center" shrinkToFit="1"/>
    </xf>
    <xf numFmtId="0" fontId="11" fillId="24" borderId="80" xfId="0" applyFont="1" applyFill="1" applyBorder="1" applyAlignment="1">
      <alignment horizontal="right" vertical="center" shrinkToFit="1"/>
    </xf>
    <xf numFmtId="0" fontId="11" fillId="24" borderId="81" xfId="0" applyFont="1" applyFill="1" applyBorder="1" applyAlignment="1">
      <alignment horizontal="right" vertical="center" shrinkToFit="1"/>
    </xf>
    <xf numFmtId="0" fontId="11" fillId="24" borderId="82" xfId="0" applyFont="1" applyFill="1" applyBorder="1" applyAlignment="1">
      <alignment horizontal="right" vertical="center" shrinkToFit="1"/>
    </xf>
    <xf numFmtId="0" fontId="11" fillId="24" borderId="83" xfId="0" applyFont="1" applyFill="1" applyBorder="1" applyAlignment="1">
      <alignment horizontal="right" vertical="center" shrinkToFit="1"/>
    </xf>
    <xf numFmtId="0" fontId="11" fillId="24" borderId="84" xfId="0" applyFont="1" applyFill="1" applyBorder="1" applyAlignment="1">
      <alignment horizontal="right" vertical="center" shrinkToFit="1"/>
    </xf>
    <xf numFmtId="0" fontId="11" fillId="24" borderId="78" xfId="0" applyFont="1" applyFill="1" applyBorder="1" applyAlignment="1">
      <alignment horizontal="right" vertical="center" shrinkToFit="1"/>
    </xf>
    <xf numFmtId="0" fontId="11" fillId="24" borderId="79" xfId="0" applyFont="1" applyFill="1" applyBorder="1" applyAlignment="1">
      <alignment horizontal="right" vertical="center" shrinkToFit="1"/>
    </xf>
    <xf numFmtId="0" fontId="11" fillId="24" borderId="77" xfId="0" applyFont="1" applyFill="1" applyBorder="1" applyAlignment="1">
      <alignment horizontal="right" vertical="center" shrinkToFit="1"/>
    </xf>
    <xf numFmtId="0" fontId="48" fillId="24" borderId="64" xfId="0" applyFont="1" applyFill="1" applyBorder="1" applyAlignment="1">
      <alignment horizontal="left" vertical="center" shrinkToFit="1"/>
    </xf>
    <xf numFmtId="0" fontId="48" fillId="24" borderId="65" xfId="0" applyFont="1" applyFill="1" applyBorder="1" applyAlignment="1">
      <alignment horizontal="left" vertical="center" shrinkToFit="1"/>
    </xf>
    <xf numFmtId="0" fontId="48" fillId="24" borderId="33" xfId="0" applyFont="1" applyFill="1" applyBorder="1" applyAlignment="1">
      <alignment horizontal="left" vertical="center" shrinkToFit="1"/>
    </xf>
    <xf numFmtId="0" fontId="48" fillId="24" borderId="35" xfId="0" applyFont="1" applyFill="1" applyBorder="1" applyAlignment="1">
      <alignment horizontal="left" vertical="center" shrinkToFit="1"/>
    </xf>
    <xf numFmtId="0" fontId="11" fillId="24" borderId="19" xfId="0" applyFont="1" applyFill="1" applyBorder="1" applyAlignment="1">
      <alignment horizontal="center" shrinkToFit="1"/>
    </xf>
    <xf numFmtId="0" fontId="11" fillId="24" borderId="16" xfId="0" applyFont="1" applyFill="1" applyBorder="1" applyAlignment="1">
      <alignment horizontal="center" shrinkToFit="1"/>
    </xf>
    <xf numFmtId="0" fontId="11" fillId="24" borderId="17" xfId="0" applyFont="1" applyFill="1" applyBorder="1" applyAlignment="1">
      <alignment horizontal="center" shrinkToFit="1"/>
    </xf>
    <xf numFmtId="0" fontId="33" fillId="25" borderId="55" xfId="0" applyFont="1" applyFill="1" applyBorder="1" applyAlignment="1">
      <alignment horizontal="center" vertical="center" shrinkToFit="1"/>
    </xf>
    <xf numFmtId="0" fontId="33" fillId="25" borderId="92" xfId="0" applyFont="1" applyFill="1" applyBorder="1" applyAlignment="1">
      <alignment horizontal="center" vertical="center" shrinkToFit="1"/>
    </xf>
    <xf numFmtId="0" fontId="51" fillId="24" borderId="12" xfId="0" applyFont="1" applyFill="1" applyBorder="1" applyAlignment="1">
      <alignment horizontal="left"/>
    </xf>
    <xf numFmtId="0" fontId="51" fillId="24" borderId="10" xfId="0" applyFont="1" applyFill="1" applyBorder="1" applyAlignment="1">
      <alignment horizontal="left"/>
    </xf>
    <xf numFmtId="38" fontId="33" fillId="25" borderId="89" xfId="0" applyNumberFormat="1" applyFont="1" applyFill="1" applyBorder="1" applyAlignment="1">
      <alignment horizontal="center" vertical="center" shrinkToFit="1"/>
    </xf>
    <xf numFmtId="0" fontId="40" fillId="24" borderId="0" xfId="0" applyFont="1" applyFill="1" applyAlignment="1">
      <alignment horizontal="left" vertical="center"/>
    </xf>
    <xf numFmtId="0" fontId="40" fillId="24" borderId="39" xfId="0" applyFont="1" applyFill="1" applyBorder="1" applyAlignment="1">
      <alignment horizontal="left" vertical="center"/>
    </xf>
    <xf numFmtId="0" fontId="40" fillId="24" borderId="15" xfId="0" applyFont="1" applyFill="1" applyBorder="1" applyAlignment="1">
      <alignment horizontal="left" vertical="center"/>
    </xf>
    <xf numFmtId="0" fontId="15" fillId="24" borderId="91" xfId="0" applyFont="1" applyFill="1" applyBorder="1" applyAlignment="1">
      <alignment horizontal="center" vertical="center"/>
    </xf>
    <xf numFmtId="0" fontId="15" fillId="24" borderId="85" xfId="0" applyFont="1" applyFill="1" applyBorder="1" applyAlignment="1">
      <alignment horizontal="center" vertical="center"/>
    </xf>
    <xf numFmtId="38" fontId="15" fillId="24" borderId="91" xfId="0" applyNumberFormat="1" applyFont="1" applyFill="1" applyBorder="1" applyAlignment="1">
      <alignment horizontal="center" vertical="center"/>
    </xf>
    <xf numFmtId="38" fontId="15" fillId="24" borderId="85" xfId="0" applyNumberFormat="1" applyFont="1" applyFill="1" applyBorder="1" applyAlignment="1">
      <alignment horizontal="center" vertical="center"/>
    </xf>
    <xf numFmtId="0" fontId="50" fillId="24" borderId="0" xfId="0" applyFont="1" applyFill="1" applyAlignment="1">
      <alignment horizontal="left" vertical="center"/>
    </xf>
    <xf numFmtId="0" fontId="50" fillId="24" borderId="15" xfId="0" applyFont="1" applyFill="1" applyBorder="1" applyAlignment="1">
      <alignment horizontal="left" vertical="center"/>
    </xf>
    <xf numFmtId="0" fontId="11" fillId="24" borderId="93" xfId="0" applyFont="1" applyFill="1" applyBorder="1" applyAlignment="1">
      <alignment horizontal="right" vertical="center" shrinkToFit="1"/>
    </xf>
    <xf numFmtId="0" fontId="11" fillId="24" borderId="94" xfId="0" applyFont="1" applyFill="1" applyBorder="1" applyAlignment="1">
      <alignment horizontal="right" vertical="center" shrinkToFit="1"/>
    </xf>
    <xf numFmtId="0" fontId="11" fillId="24" borderId="95" xfId="0" applyFont="1" applyFill="1" applyBorder="1" applyAlignment="1">
      <alignment horizontal="right" vertical="center" shrinkToFit="1"/>
    </xf>
    <xf numFmtId="0" fontId="33" fillId="25" borderId="96" xfId="0" applyFont="1" applyFill="1" applyBorder="1" applyAlignment="1">
      <alignment horizontal="center" vertical="center" shrinkToFit="1"/>
    </xf>
    <xf numFmtId="0" fontId="33" fillId="25" borderId="97" xfId="0" applyFont="1" applyFill="1" applyBorder="1" applyAlignment="1">
      <alignment horizontal="center" vertical="center" shrinkToFit="1"/>
    </xf>
    <xf numFmtId="0" fontId="33" fillId="25" borderId="98" xfId="0" applyFont="1" applyFill="1" applyBorder="1" applyAlignment="1">
      <alignment horizontal="center" vertical="center" shrinkToFit="1"/>
    </xf>
    <xf numFmtId="0" fontId="33" fillId="25" borderId="99" xfId="0" applyFont="1" applyFill="1" applyBorder="1" applyAlignment="1">
      <alignment horizontal="center" vertical="center" shrinkToFit="1"/>
    </xf>
    <xf numFmtId="189" fontId="51" fillId="24" borderId="100" xfId="0" applyNumberFormat="1" applyFont="1" applyFill="1" applyBorder="1" applyAlignment="1">
      <alignment horizontal="center" vertical="center"/>
    </xf>
    <xf numFmtId="189" fontId="51" fillId="24" borderId="12" xfId="0" applyNumberFormat="1" applyFont="1" applyFill="1" applyBorder="1" applyAlignment="1">
      <alignment horizontal="center" vertical="center"/>
    </xf>
    <xf numFmtId="189" fontId="51" fillId="24" borderId="55" xfId="0" applyNumberFormat="1" applyFont="1" applyFill="1" applyBorder="1" applyAlignment="1">
      <alignment horizontal="center" vertical="center"/>
    </xf>
    <xf numFmtId="189" fontId="51" fillId="24" borderId="101" xfId="0" applyNumberFormat="1" applyFont="1" applyFill="1" applyBorder="1" applyAlignment="1">
      <alignment horizontal="center" vertical="center"/>
    </xf>
    <xf numFmtId="189" fontId="51" fillId="24" borderId="10" xfId="0" applyNumberFormat="1" applyFont="1" applyFill="1" applyBorder="1" applyAlignment="1">
      <alignment horizontal="center" vertical="center"/>
    </xf>
    <xf numFmtId="189" fontId="51" fillId="24" borderId="57" xfId="0" applyNumberFormat="1" applyFont="1" applyFill="1" applyBorder="1" applyAlignment="1">
      <alignment horizontal="center" vertical="center"/>
    </xf>
    <xf numFmtId="0" fontId="33" fillId="25" borderId="102" xfId="0" applyFont="1" applyFill="1" applyBorder="1" applyAlignment="1">
      <alignment horizontal="center" vertical="center" shrinkToFit="1"/>
    </xf>
    <xf numFmtId="0" fontId="10" fillId="24" borderId="65" xfId="0" applyFont="1" applyFill="1" applyBorder="1" applyAlignment="1">
      <alignment horizontal="center" vertical="center" shrinkToFit="1"/>
    </xf>
    <xf numFmtId="0" fontId="10" fillId="24" borderId="35" xfId="0" applyFont="1" applyFill="1" applyBorder="1" applyAlignment="1">
      <alignment horizontal="center" vertical="center" shrinkToFit="1"/>
    </xf>
    <xf numFmtId="0" fontId="15" fillId="24" borderId="87" xfId="0" applyFont="1" applyFill="1" applyBorder="1" applyAlignment="1">
      <alignment horizontal="center" vertical="center"/>
    </xf>
    <xf numFmtId="0" fontId="15" fillId="24" borderId="88" xfId="0" applyFont="1" applyFill="1" applyBorder="1" applyAlignment="1">
      <alignment horizontal="center" vertical="center"/>
    </xf>
    <xf numFmtId="0" fontId="33" fillId="25" borderId="103" xfId="0" applyFont="1" applyFill="1" applyBorder="1" applyAlignment="1">
      <alignment horizontal="center" vertical="center" shrinkToFit="1"/>
    </xf>
    <xf numFmtId="0" fontId="15" fillId="25" borderId="91" xfId="0" applyFont="1" applyFill="1" applyBorder="1" applyAlignment="1">
      <alignment horizontal="center" vertical="center"/>
    </xf>
    <xf numFmtId="0" fontId="15" fillId="25" borderId="85" xfId="0" applyFont="1" applyFill="1" applyBorder="1" applyAlignment="1">
      <alignment horizontal="center" vertical="center"/>
    </xf>
    <xf numFmtId="0" fontId="10" fillId="21" borderId="64" xfId="0" applyFont="1" applyFill="1" applyBorder="1" applyAlignment="1">
      <alignment horizontal="center" vertical="center"/>
    </xf>
    <xf numFmtId="0" fontId="10" fillId="21" borderId="22" xfId="0" applyFont="1" applyFill="1" applyBorder="1" applyAlignment="1">
      <alignment horizontal="center" vertical="center"/>
    </xf>
    <xf numFmtId="0" fontId="10" fillId="21" borderId="65" xfId="0" applyFont="1" applyFill="1" applyBorder="1" applyAlignment="1">
      <alignment horizontal="center" vertical="center"/>
    </xf>
    <xf numFmtId="0" fontId="15" fillId="25" borderId="87" xfId="0" applyFont="1" applyFill="1" applyBorder="1" applyAlignment="1">
      <alignment horizontal="center" vertical="center"/>
    </xf>
    <xf numFmtId="0" fontId="15" fillId="25" borderId="88" xfId="0" applyFont="1" applyFill="1" applyBorder="1" applyAlignment="1">
      <alignment horizontal="center" vertical="center"/>
    </xf>
    <xf numFmtId="186" fontId="15" fillId="24" borderId="85" xfId="49" applyNumberFormat="1" applyFont="1" applyFill="1" applyBorder="1" applyAlignment="1">
      <alignment horizontal="center" vertical="center"/>
    </xf>
    <xf numFmtId="186" fontId="15" fillId="24" borderId="86" xfId="49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1" fillId="24" borderId="12" xfId="0" applyNumberFormat="1" applyFont="1" applyFill="1" applyBorder="1" applyAlignment="1">
      <alignment horizontal="center" vertical="center" shrinkToFit="1"/>
    </xf>
    <xf numFmtId="0" fontId="11" fillId="24" borderId="0" xfId="0" applyNumberFormat="1" applyFont="1" applyFill="1" applyBorder="1" applyAlignment="1">
      <alignment horizontal="center" vertical="center" shrinkToFit="1"/>
    </xf>
    <xf numFmtId="38" fontId="15" fillId="25" borderId="91" xfId="0" applyNumberFormat="1" applyFont="1" applyFill="1" applyBorder="1" applyAlignment="1">
      <alignment horizontal="center" vertical="center"/>
    </xf>
    <xf numFmtId="38" fontId="15" fillId="25" borderId="85" xfId="0" applyNumberFormat="1" applyFont="1" applyFill="1" applyBorder="1" applyAlignment="1">
      <alignment horizontal="center" vertical="center"/>
    </xf>
    <xf numFmtId="186" fontId="15" fillId="25" borderId="85" xfId="0" applyNumberFormat="1" applyFont="1" applyFill="1" applyBorder="1" applyAlignment="1">
      <alignment horizontal="center" vertical="center" shrinkToFit="1"/>
    </xf>
    <xf numFmtId="186" fontId="15" fillId="25" borderId="86" xfId="0" applyNumberFormat="1" applyFont="1" applyFill="1" applyBorder="1" applyAlignment="1">
      <alignment horizontal="center" vertical="center" shrinkToFit="1"/>
    </xf>
    <xf numFmtId="38" fontId="15" fillId="25" borderId="87" xfId="0" applyNumberFormat="1" applyFont="1" applyFill="1" applyBorder="1" applyAlignment="1">
      <alignment horizontal="center" vertical="center"/>
    </xf>
    <xf numFmtId="38" fontId="15" fillId="25" borderId="88" xfId="0" applyNumberFormat="1" applyFont="1" applyFill="1" applyBorder="1" applyAlignment="1">
      <alignment horizontal="center" vertical="center"/>
    </xf>
    <xf numFmtId="186" fontId="15" fillId="25" borderId="88" xfId="0" applyNumberFormat="1" applyFont="1" applyFill="1" applyBorder="1" applyAlignment="1">
      <alignment horizontal="center" vertical="center" shrinkToFit="1"/>
    </xf>
    <xf numFmtId="186" fontId="15" fillId="25" borderId="89" xfId="0" applyNumberFormat="1" applyFont="1" applyFill="1" applyBorder="1" applyAlignment="1">
      <alignment horizontal="center" vertical="center" shrinkToFit="1"/>
    </xf>
    <xf numFmtId="0" fontId="11" fillId="24" borderId="10" xfId="0" applyNumberFormat="1" applyFont="1" applyFill="1" applyBorder="1" applyAlignment="1">
      <alignment horizontal="center" vertical="center" shrinkToFit="1"/>
    </xf>
    <xf numFmtId="0" fontId="11" fillId="24" borderId="22" xfId="0" applyNumberFormat="1" applyFont="1" applyFill="1" applyBorder="1" applyAlignment="1">
      <alignment horizontal="center" vertical="center" shrinkToFit="1"/>
    </xf>
    <xf numFmtId="186" fontId="15" fillId="24" borderId="85" xfId="0" applyNumberFormat="1" applyFont="1" applyFill="1" applyBorder="1" applyAlignment="1">
      <alignment horizontal="center" vertical="center" shrinkToFit="1"/>
    </xf>
    <xf numFmtId="186" fontId="15" fillId="24" borderId="86" xfId="0" applyNumberFormat="1" applyFont="1" applyFill="1" applyBorder="1" applyAlignment="1">
      <alignment horizontal="center" vertical="center" shrinkToFit="1"/>
    </xf>
    <xf numFmtId="38" fontId="15" fillId="24" borderId="87" xfId="0" applyNumberFormat="1" applyFont="1" applyFill="1" applyBorder="1" applyAlignment="1">
      <alignment horizontal="center" vertical="center"/>
    </xf>
    <xf numFmtId="38" fontId="15" fillId="24" borderId="88" xfId="0" applyNumberFormat="1" applyFont="1" applyFill="1" applyBorder="1" applyAlignment="1">
      <alignment horizontal="center" vertical="center"/>
    </xf>
    <xf numFmtId="0" fontId="11" fillId="24" borderId="104" xfId="0" applyFont="1" applyFill="1" applyBorder="1" applyAlignment="1">
      <alignment horizontal="center" shrinkToFit="1"/>
    </xf>
    <xf numFmtId="0" fontId="11" fillId="24" borderId="105" xfId="0" applyFont="1" applyFill="1" applyBorder="1" applyAlignment="1">
      <alignment horizontal="center" shrinkToFit="1"/>
    </xf>
    <xf numFmtId="186" fontId="15" fillId="24" borderId="88" xfId="0" applyNumberFormat="1" applyFont="1" applyFill="1" applyBorder="1" applyAlignment="1">
      <alignment horizontal="center" vertical="center" shrinkToFit="1"/>
    </xf>
    <xf numFmtId="186" fontId="15" fillId="24" borderId="89" xfId="0" applyNumberFormat="1" applyFont="1" applyFill="1" applyBorder="1" applyAlignment="1">
      <alignment horizontal="center" vertical="center" shrinkToFit="1"/>
    </xf>
    <xf numFmtId="186" fontId="15" fillId="24" borderId="88" xfId="49" applyNumberFormat="1" applyFont="1" applyFill="1" applyBorder="1" applyAlignment="1">
      <alignment horizontal="center" vertical="center"/>
    </xf>
    <xf numFmtId="186" fontId="15" fillId="24" borderId="89" xfId="49" applyNumberFormat="1" applyFont="1" applyFill="1" applyBorder="1" applyAlignment="1">
      <alignment horizontal="center" vertical="center"/>
    </xf>
    <xf numFmtId="186" fontId="15" fillId="25" borderId="88" xfId="49" applyNumberFormat="1" applyFont="1" applyFill="1" applyBorder="1" applyAlignment="1">
      <alignment horizontal="center" vertical="center"/>
    </xf>
    <xf numFmtId="186" fontId="15" fillId="25" borderId="89" xfId="49" applyNumberFormat="1" applyFont="1" applyFill="1" applyBorder="1" applyAlignment="1">
      <alignment horizontal="center" vertical="center"/>
    </xf>
    <xf numFmtId="186" fontId="15" fillId="25" borderId="85" xfId="49" applyNumberFormat="1" applyFont="1" applyFill="1" applyBorder="1" applyAlignment="1">
      <alignment horizontal="center" vertical="center"/>
    </xf>
    <xf numFmtId="186" fontId="15" fillId="25" borderId="86" xfId="49" applyNumberFormat="1" applyFont="1" applyFill="1" applyBorder="1" applyAlignment="1">
      <alignment horizontal="center" vertical="center"/>
    </xf>
    <xf numFmtId="38" fontId="43" fillId="21" borderId="31" xfId="49" applyFont="1" applyFill="1" applyBorder="1" applyAlignment="1">
      <alignment horizontal="center" vertical="center" wrapText="1" shrinkToFit="1"/>
    </xf>
    <xf numFmtId="38" fontId="43" fillId="21" borderId="12" xfId="49" applyFont="1" applyFill="1" applyBorder="1" applyAlignment="1">
      <alignment horizontal="center" vertical="center" shrinkToFit="1"/>
    </xf>
    <xf numFmtId="38" fontId="43" fillId="21" borderId="37" xfId="49" applyFont="1" applyFill="1" applyBorder="1" applyAlignment="1">
      <alignment horizontal="center" vertical="center" shrinkToFit="1"/>
    </xf>
    <xf numFmtId="38" fontId="43" fillId="21" borderId="26" xfId="49" applyFont="1" applyFill="1" applyBorder="1" applyAlignment="1">
      <alignment horizontal="center" vertical="center" shrinkToFit="1"/>
    </xf>
    <xf numFmtId="38" fontId="43" fillId="21" borderId="0" xfId="49" applyFont="1" applyFill="1" applyBorder="1" applyAlignment="1">
      <alignment horizontal="center" vertical="center" shrinkToFit="1"/>
    </xf>
    <xf numFmtId="38" fontId="43" fillId="21" borderId="27" xfId="49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 shrinkToFit="1"/>
    </xf>
    <xf numFmtId="0" fontId="10" fillId="24" borderId="56" xfId="0" applyFont="1" applyFill="1" applyBorder="1" applyAlignment="1">
      <alignment horizontal="center" vertical="center" shrinkToFit="1"/>
    </xf>
    <xf numFmtId="0" fontId="46" fillId="24" borderId="0" xfId="0" applyNumberFormat="1" applyFont="1" applyFill="1" applyBorder="1" applyAlignment="1">
      <alignment horizontal="left" shrinkToFit="1"/>
    </xf>
    <xf numFmtId="0" fontId="46" fillId="24" borderId="10" xfId="0" applyNumberFormat="1" applyFont="1" applyFill="1" applyBorder="1" applyAlignment="1">
      <alignment horizontal="left" shrinkToFit="1"/>
    </xf>
    <xf numFmtId="0" fontId="59" fillId="24" borderId="0" xfId="0" applyNumberFormat="1" applyFont="1" applyFill="1" applyBorder="1" applyAlignment="1">
      <alignment horizontal="left" shrinkToFit="1"/>
    </xf>
    <xf numFmtId="0" fontId="59" fillId="24" borderId="10" xfId="0" applyNumberFormat="1" applyFont="1" applyFill="1" applyBorder="1" applyAlignment="1">
      <alignment horizontal="left" shrinkToFit="1"/>
    </xf>
    <xf numFmtId="0" fontId="60" fillId="25" borderId="32" xfId="0" applyNumberFormat="1" applyFont="1" applyFill="1" applyBorder="1" applyAlignment="1">
      <alignment horizontal="center" vertical="center" shrinkToFit="1"/>
    </xf>
    <xf numFmtId="0" fontId="60" fillId="25" borderId="12" xfId="0" applyNumberFormat="1" applyFont="1" applyFill="1" applyBorder="1" applyAlignment="1">
      <alignment horizontal="center" vertical="center" shrinkToFit="1"/>
    </xf>
    <xf numFmtId="0" fontId="60" fillId="25" borderId="90" xfId="0" applyNumberFormat="1" applyFont="1" applyFill="1" applyBorder="1" applyAlignment="1">
      <alignment horizontal="center" vertical="center" shrinkToFit="1"/>
    </xf>
    <xf numFmtId="0" fontId="60" fillId="25" borderId="29" xfId="0" applyNumberFormat="1" applyFont="1" applyFill="1" applyBorder="1" applyAlignment="1">
      <alignment horizontal="center" vertical="center" shrinkToFit="1"/>
    </xf>
    <xf numFmtId="186" fontId="60" fillId="25" borderId="12" xfId="0" applyNumberFormat="1" applyFont="1" applyFill="1" applyBorder="1" applyAlignment="1">
      <alignment horizontal="center" vertical="center" shrinkToFit="1"/>
    </xf>
    <xf numFmtId="186" fontId="60" fillId="25" borderId="55" xfId="0" applyNumberFormat="1" applyFont="1" applyFill="1" applyBorder="1" applyAlignment="1">
      <alignment horizontal="center" vertical="center" shrinkToFit="1"/>
    </xf>
    <xf numFmtId="186" fontId="60" fillId="25" borderId="29" xfId="0" applyNumberFormat="1" applyFont="1" applyFill="1" applyBorder="1" applyAlignment="1">
      <alignment horizontal="center" vertical="center" shrinkToFit="1"/>
    </xf>
    <xf numFmtId="186" fontId="60" fillId="25" borderId="92" xfId="0" applyNumberFormat="1" applyFont="1" applyFill="1" applyBorder="1" applyAlignment="1">
      <alignment horizontal="center" vertical="center" shrinkToFit="1"/>
    </xf>
    <xf numFmtId="0" fontId="60" fillId="25" borderId="91" xfId="0" applyNumberFormat="1" applyFont="1" applyFill="1" applyBorder="1" applyAlignment="1">
      <alignment horizontal="center" vertical="center" shrinkToFit="1"/>
    </xf>
    <xf numFmtId="0" fontId="60" fillId="25" borderId="106" xfId="0" applyFont="1" applyFill="1" applyBorder="1" applyAlignment="1">
      <alignment shrinkToFit="1"/>
    </xf>
    <xf numFmtId="186" fontId="60" fillId="25" borderId="86" xfId="0" applyNumberFormat="1" applyFont="1" applyFill="1" applyBorder="1" applyAlignment="1">
      <alignment horizontal="center" vertical="center" shrinkToFit="1"/>
    </xf>
    <xf numFmtId="186" fontId="60" fillId="25" borderId="107" xfId="0" applyNumberFormat="1" applyFont="1" applyFill="1" applyBorder="1" applyAlignment="1">
      <alignment shrinkToFit="1"/>
    </xf>
    <xf numFmtId="38" fontId="60" fillId="25" borderId="32" xfId="0" applyNumberFormat="1" applyFont="1" applyFill="1" applyBorder="1" applyAlignment="1">
      <alignment horizontal="center" vertical="center" shrinkToFit="1"/>
    </xf>
    <xf numFmtId="0" fontId="43" fillId="25" borderId="12" xfId="0" applyNumberFormat="1" applyFont="1" applyFill="1" applyBorder="1" applyAlignment="1">
      <alignment horizontal="left" shrinkToFit="1"/>
    </xf>
    <xf numFmtId="0" fontId="43" fillId="25" borderId="10" xfId="0" applyNumberFormat="1" applyFont="1" applyFill="1" applyBorder="1" applyAlignment="1">
      <alignment horizontal="left" shrinkToFit="1"/>
    </xf>
    <xf numFmtId="0" fontId="60" fillId="25" borderId="106" xfId="0" applyNumberFormat="1" applyFont="1" applyFill="1" applyBorder="1" applyAlignment="1">
      <alignment horizontal="center" vertical="center" shrinkToFit="1"/>
    </xf>
    <xf numFmtId="0" fontId="60" fillId="25" borderId="87" xfId="0" applyFont="1" applyFill="1" applyBorder="1" applyAlignment="1">
      <alignment shrinkToFit="1"/>
    </xf>
    <xf numFmtId="186" fontId="60" fillId="25" borderId="107" xfId="0" applyNumberFormat="1" applyFont="1" applyFill="1" applyBorder="1" applyAlignment="1">
      <alignment horizontal="center" vertical="center" shrinkToFit="1"/>
    </xf>
    <xf numFmtId="186" fontId="60" fillId="25" borderId="89" xfId="0" applyNumberFormat="1" applyFont="1" applyFill="1" applyBorder="1" applyAlignment="1">
      <alignment shrinkToFit="1"/>
    </xf>
    <xf numFmtId="38" fontId="60" fillId="25" borderId="108" xfId="0" applyNumberFormat="1" applyFont="1" applyFill="1" applyBorder="1" applyAlignment="1">
      <alignment horizontal="center" vertical="center" shrinkToFit="1"/>
    </xf>
    <xf numFmtId="0" fontId="60" fillId="25" borderId="18" xfId="0" applyNumberFormat="1" applyFont="1" applyFill="1" applyBorder="1" applyAlignment="1">
      <alignment horizontal="center" vertical="center" shrinkToFit="1"/>
    </xf>
    <xf numFmtId="0" fontId="60" fillId="25" borderId="36" xfId="0" applyNumberFormat="1" applyFont="1" applyFill="1" applyBorder="1" applyAlignment="1">
      <alignment horizontal="center" vertical="center" shrinkToFit="1"/>
    </xf>
    <xf numFmtId="0" fontId="60" fillId="25" borderId="10" xfId="0" applyNumberFormat="1" applyFont="1" applyFill="1" applyBorder="1" applyAlignment="1">
      <alignment horizontal="center" vertical="center" shrinkToFit="1"/>
    </xf>
    <xf numFmtId="186" fontId="60" fillId="25" borderId="18" xfId="0" applyNumberFormat="1" applyFont="1" applyFill="1" applyBorder="1" applyAlignment="1">
      <alignment horizontal="center" vertical="center" shrinkToFit="1"/>
    </xf>
    <xf numFmtId="186" fontId="60" fillId="25" borderId="109" xfId="0" applyNumberFormat="1" applyFont="1" applyFill="1" applyBorder="1" applyAlignment="1">
      <alignment horizontal="center" vertical="center" shrinkToFit="1"/>
    </xf>
    <xf numFmtId="186" fontId="60" fillId="25" borderId="10" xfId="0" applyNumberFormat="1" applyFont="1" applyFill="1" applyBorder="1" applyAlignment="1">
      <alignment horizontal="center" vertical="center" shrinkToFit="1"/>
    </xf>
    <xf numFmtId="186" fontId="60" fillId="25" borderId="57" xfId="0" applyNumberFormat="1" applyFont="1" applyFill="1" applyBorder="1" applyAlignment="1">
      <alignment horizontal="center" vertical="center" shrinkToFit="1"/>
    </xf>
    <xf numFmtId="0" fontId="60" fillId="25" borderId="108" xfId="0" applyNumberFormat="1" applyFont="1" applyFill="1" applyBorder="1" applyAlignment="1">
      <alignment horizontal="center" vertical="center" shrinkToFit="1"/>
    </xf>
    <xf numFmtId="0" fontId="15" fillId="25" borderId="40" xfId="0" applyFont="1" applyFill="1" applyBorder="1" applyAlignment="1">
      <alignment horizontal="center"/>
    </xf>
    <xf numFmtId="0" fontId="0" fillId="25" borderId="40" xfId="0" applyFill="1" applyBorder="1" applyAlignment="1">
      <alignment/>
    </xf>
    <xf numFmtId="0" fontId="10" fillId="25" borderId="0" xfId="0" applyNumberFormat="1" applyFont="1" applyFill="1" applyBorder="1" applyAlignment="1">
      <alignment horizontal="left" shrinkToFit="1"/>
    </xf>
    <xf numFmtId="0" fontId="10" fillId="25" borderId="10" xfId="0" applyNumberFormat="1" applyFont="1" applyFill="1" applyBorder="1" applyAlignment="1">
      <alignment horizontal="left" shrinkToFit="1"/>
    </xf>
    <xf numFmtId="0" fontId="33" fillId="25" borderId="110" xfId="0" applyFont="1" applyFill="1" applyBorder="1" applyAlignment="1">
      <alignment horizontal="center" vertical="center" shrinkToFit="1"/>
    </xf>
    <xf numFmtId="0" fontId="33" fillId="25" borderId="111" xfId="0" applyFont="1" applyFill="1" applyBorder="1" applyAlignment="1">
      <alignment horizontal="center" vertical="center" shrinkToFit="1"/>
    </xf>
    <xf numFmtId="0" fontId="33" fillId="25" borderId="112" xfId="0" applyFont="1" applyFill="1" applyBorder="1" applyAlignment="1">
      <alignment horizontal="center" vertical="center" shrinkToFit="1"/>
    </xf>
    <xf numFmtId="0" fontId="33" fillId="25" borderId="113" xfId="0" applyFont="1" applyFill="1" applyBorder="1" applyAlignment="1">
      <alignment horizontal="center" vertical="center" shrinkToFit="1"/>
    </xf>
    <xf numFmtId="0" fontId="33" fillId="25" borderId="114" xfId="0" applyFont="1" applyFill="1" applyBorder="1" applyAlignment="1">
      <alignment horizontal="center" vertical="center" shrinkToFit="1"/>
    </xf>
    <xf numFmtId="0" fontId="33" fillId="25" borderId="115" xfId="0" applyFont="1" applyFill="1" applyBorder="1" applyAlignment="1">
      <alignment horizontal="center" vertical="center" shrinkToFit="1"/>
    </xf>
    <xf numFmtId="38" fontId="60" fillId="4" borderId="32" xfId="0" applyNumberFormat="1" applyFont="1" applyFill="1" applyBorder="1" applyAlignment="1">
      <alignment horizontal="center" vertical="center" shrinkToFit="1"/>
    </xf>
    <xf numFmtId="0" fontId="60" fillId="4" borderId="12" xfId="0" applyNumberFormat="1" applyFont="1" applyFill="1" applyBorder="1" applyAlignment="1">
      <alignment horizontal="center" vertical="center" shrinkToFit="1"/>
    </xf>
    <xf numFmtId="0" fontId="60" fillId="4" borderId="90" xfId="0" applyNumberFormat="1" applyFont="1" applyFill="1" applyBorder="1" applyAlignment="1">
      <alignment horizontal="center" vertical="center" shrinkToFit="1"/>
    </xf>
    <xf numFmtId="0" fontId="60" fillId="4" borderId="29" xfId="0" applyNumberFormat="1" applyFont="1" applyFill="1" applyBorder="1" applyAlignment="1">
      <alignment horizontal="center" vertical="center" shrinkToFit="1"/>
    </xf>
    <xf numFmtId="186" fontId="60" fillId="4" borderId="12" xfId="0" applyNumberFormat="1" applyFont="1" applyFill="1" applyBorder="1" applyAlignment="1">
      <alignment horizontal="center" vertical="center" shrinkToFit="1"/>
    </xf>
    <xf numFmtId="186" fontId="60" fillId="4" borderId="55" xfId="0" applyNumberFormat="1" applyFont="1" applyFill="1" applyBorder="1" applyAlignment="1">
      <alignment horizontal="center" vertical="center" shrinkToFit="1"/>
    </xf>
    <xf numFmtId="186" fontId="60" fillId="4" borderId="29" xfId="0" applyNumberFormat="1" applyFont="1" applyFill="1" applyBorder="1" applyAlignment="1">
      <alignment horizontal="center" vertical="center" shrinkToFit="1"/>
    </xf>
    <xf numFmtId="186" fontId="60" fillId="4" borderId="92" xfId="0" applyNumberFormat="1" applyFont="1" applyFill="1" applyBorder="1" applyAlignment="1">
      <alignment horizontal="center" vertical="center" shrinkToFit="1"/>
    </xf>
    <xf numFmtId="0" fontId="60" fillId="4" borderId="32" xfId="0" applyNumberFormat="1" applyFont="1" applyFill="1" applyBorder="1" applyAlignment="1">
      <alignment horizontal="center" vertical="center" shrinkToFit="1"/>
    </xf>
    <xf numFmtId="38" fontId="60" fillId="4" borderId="108" xfId="0" applyNumberFormat="1" applyFont="1" applyFill="1" applyBorder="1" applyAlignment="1">
      <alignment horizontal="center" vertical="center" shrinkToFit="1"/>
    </xf>
    <xf numFmtId="0" fontId="60" fillId="4" borderId="18" xfId="0" applyNumberFormat="1" applyFont="1" applyFill="1" applyBorder="1" applyAlignment="1">
      <alignment horizontal="center" vertical="center" shrinkToFit="1"/>
    </xf>
    <xf numFmtId="0" fontId="60" fillId="4" borderId="36" xfId="0" applyNumberFormat="1" applyFont="1" applyFill="1" applyBorder="1" applyAlignment="1">
      <alignment horizontal="center" vertical="center" shrinkToFit="1"/>
    </xf>
    <xf numFmtId="0" fontId="60" fillId="4" borderId="10" xfId="0" applyNumberFormat="1" applyFont="1" applyFill="1" applyBorder="1" applyAlignment="1">
      <alignment horizontal="center" vertical="center" shrinkToFit="1"/>
    </xf>
    <xf numFmtId="186" fontId="60" fillId="4" borderId="18" xfId="0" applyNumberFormat="1" applyFont="1" applyFill="1" applyBorder="1" applyAlignment="1">
      <alignment horizontal="center" vertical="center" shrinkToFit="1"/>
    </xf>
    <xf numFmtId="186" fontId="60" fillId="4" borderId="109" xfId="0" applyNumberFormat="1" applyFont="1" applyFill="1" applyBorder="1" applyAlignment="1">
      <alignment horizontal="center" vertical="center" shrinkToFit="1"/>
    </xf>
    <xf numFmtId="186" fontId="60" fillId="4" borderId="10" xfId="0" applyNumberFormat="1" applyFont="1" applyFill="1" applyBorder="1" applyAlignment="1">
      <alignment horizontal="center" vertical="center" shrinkToFit="1"/>
    </xf>
    <xf numFmtId="186" fontId="60" fillId="4" borderId="57" xfId="0" applyNumberFormat="1" applyFont="1" applyFill="1" applyBorder="1" applyAlignment="1">
      <alignment horizontal="center" vertical="center" shrinkToFit="1"/>
    </xf>
    <xf numFmtId="0" fontId="60" fillId="4" borderId="108" xfId="0" applyNumberFormat="1" applyFont="1" applyFill="1" applyBorder="1" applyAlignment="1">
      <alignment horizontal="center" vertical="center" shrinkToFit="1"/>
    </xf>
    <xf numFmtId="186" fontId="60" fillId="4" borderId="107" xfId="0" applyNumberFormat="1" applyFont="1" applyFill="1" applyBorder="1" applyAlignment="1">
      <alignment horizontal="center" vertical="center" shrinkToFit="1"/>
    </xf>
    <xf numFmtId="186" fontId="60" fillId="4" borderId="89" xfId="0" applyNumberFormat="1" applyFont="1" applyFill="1" applyBorder="1" applyAlignment="1">
      <alignment shrinkToFit="1"/>
    </xf>
    <xf numFmtId="0" fontId="15" fillId="4" borderId="32" xfId="0" applyFont="1" applyFill="1" applyBorder="1" applyAlignment="1">
      <alignment horizontal="center"/>
    </xf>
    <xf numFmtId="0" fontId="15" fillId="4" borderId="55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57" xfId="0" applyFont="1" applyFill="1" applyBorder="1" applyAlignment="1">
      <alignment horizontal="center"/>
    </xf>
    <xf numFmtId="0" fontId="10" fillId="4" borderId="12" xfId="0" applyNumberFormat="1" applyFont="1" applyFill="1" applyBorder="1" applyAlignment="1">
      <alignment horizontal="left" shrinkToFit="1"/>
    </xf>
    <xf numFmtId="0" fontId="10" fillId="4" borderId="10" xfId="0" applyNumberFormat="1" applyFont="1" applyFill="1" applyBorder="1" applyAlignment="1">
      <alignment horizontal="left" shrinkToFit="1"/>
    </xf>
    <xf numFmtId="0" fontId="43" fillId="4" borderId="12" xfId="0" applyNumberFormat="1" applyFont="1" applyFill="1" applyBorder="1" applyAlignment="1">
      <alignment horizontal="left" shrinkToFit="1"/>
    </xf>
    <xf numFmtId="0" fontId="43" fillId="4" borderId="10" xfId="0" applyNumberFormat="1" applyFont="1" applyFill="1" applyBorder="1" applyAlignment="1">
      <alignment horizontal="left" shrinkToFit="1"/>
    </xf>
    <xf numFmtId="38" fontId="60" fillId="4" borderId="91" xfId="0" applyNumberFormat="1" applyFont="1" applyFill="1" applyBorder="1" applyAlignment="1">
      <alignment horizontal="center" vertical="center" shrinkToFit="1"/>
    </xf>
    <xf numFmtId="0" fontId="60" fillId="4" borderId="106" xfId="0" applyFont="1" applyFill="1" applyBorder="1" applyAlignment="1">
      <alignment shrinkToFit="1"/>
    </xf>
    <xf numFmtId="186" fontId="60" fillId="4" borderId="86" xfId="0" applyNumberFormat="1" applyFont="1" applyFill="1" applyBorder="1" applyAlignment="1">
      <alignment horizontal="center" vertical="center" shrinkToFit="1"/>
    </xf>
    <xf numFmtId="186" fontId="60" fillId="4" borderId="107" xfId="0" applyNumberFormat="1" applyFont="1" applyFill="1" applyBorder="1" applyAlignment="1">
      <alignment shrinkToFit="1"/>
    </xf>
    <xf numFmtId="38" fontId="60" fillId="4" borderId="106" xfId="0" applyNumberFormat="1" applyFont="1" applyFill="1" applyBorder="1" applyAlignment="1">
      <alignment horizontal="center" vertical="center" shrinkToFit="1"/>
    </xf>
    <xf numFmtId="0" fontId="60" fillId="4" borderId="87" xfId="0" applyFont="1" applyFill="1" applyBorder="1" applyAlignment="1">
      <alignment shrinkToFit="1"/>
    </xf>
    <xf numFmtId="0" fontId="15" fillId="4" borderId="40" xfId="0" applyFont="1" applyFill="1" applyBorder="1" applyAlignment="1">
      <alignment horizontal="center"/>
    </xf>
    <xf numFmtId="0" fontId="0" fillId="4" borderId="40" xfId="0" applyFill="1" applyBorder="1" applyAlignment="1">
      <alignment/>
    </xf>
    <xf numFmtId="0" fontId="43" fillId="4" borderId="32" xfId="0" applyNumberFormat="1" applyFont="1" applyFill="1" applyBorder="1" applyAlignment="1">
      <alignment horizontal="center" shrinkToFit="1"/>
    </xf>
    <xf numFmtId="0" fontId="43" fillId="4" borderId="12" xfId="0" applyNumberFormat="1" applyFont="1" applyFill="1" applyBorder="1" applyAlignment="1">
      <alignment horizontal="center" shrinkToFit="1"/>
    </xf>
    <xf numFmtId="0" fontId="0" fillId="4" borderId="12" xfId="0" applyFill="1" applyBorder="1" applyAlignment="1">
      <alignment/>
    </xf>
    <xf numFmtId="0" fontId="0" fillId="4" borderId="55" xfId="0" applyFill="1" applyBorder="1" applyAlignment="1">
      <alignment/>
    </xf>
    <xf numFmtId="0" fontId="43" fillId="4" borderId="11" xfId="0" applyNumberFormat="1" applyFont="1" applyFill="1" applyBorder="1" applyAlignment="1">
      <alignment horizontal="center" shrinkToFit="1"/>
    </xf>
    <xf numFmtId="0" fontId="43" fillId="4" borderId="0" xfId="0" applyNumberFormat="1" applyFont="1" applyFill="1" applyBorder="1" applyAlignment="1">
      <alignment horizontal="center" shrinkToFit="1"/>
    </xf>
    <xf numFmtId="0" fontId="0" fillId="4" borderId="0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57" xfId="0" applyFill="1" applyBorder="1" applyAlignment="1">
      <alignment/>
    </xf>
    <xf numFmtId="0" fontId="60" fillId="24" borderId="32" xfId="0" applyNumberFormat="1" applyFont="1" applyFill="1" applyBorder="1" applyAlignment="1">
      <alignment horizontal="center" vertical="center" shrinkToFit="1"/>
    </xf>
    <xf numFmtId="0" fontId="60" fillId="24" borderId="12" xfId="0" applyNumberFormat="1" applyFont="1" applyFill="1" applyBorder="1" applyAlignment="1">
      <alignment horizontal="center" vertical="center" shrinkToFit="1"/>
    </xf>
    <xf numFmtId="0" fontId="60" fillId="24" borderId="90" xfId="0" applyNumberFormat="1" applyFont="1" applyFill="1" applyBorder="1" applyAlignment="1">
      <alignment horizontal="center" vertical="center" shrinkToFit="1"/>
    </xf>
    <xf numFmtId="0" fontId="60" fillId="24" borderId="29" xfId="0" applyNumberFormat="1" applyFont="1" applyFill="1" applyBorder="1" applyAlignment="1">
      <alignment horizontal="center" vertical="center" shrinkToFit="1"/>
    </xf>
    <xf numFmtId="186" fontId="60" fillId="24" borderId="12" xfId="0" applyNumberFormat="1" applyFont="1" applyFill="1" applyBorder="1" applyAlignment="1">
      <alignment horizontal="center" vertical="center" shrinkToFit="1"/>
    </xf>
    <xf numFmtId="186" fontId="60" fillId="24" borderId="55" xfId="0" applyNumberFormat="1" applyFont="1" applyFill="1" applyBorder="1" applyAlignment="1">
      <alignment horizontal="center" vertical="center" shrinkToFit="1"/>
    </xf>
    <xf numFmtId="186" fontId="60" fillId="24" borderId="29" xfId="0" applyNumberFormat="1" applyFont="1" applyFill="1" applyBorder="1" applyAlignment="1">
      <alignment horizontal="center" vertical="center" shrinkToFit="1"/>
    </xf>
    <xf numFmtId="186" fontId="60" fillId="24" borderId="92" xfId="0" applyNumberFormat="1" applyFont="1" applyFill="1" applyBorder="1" applyAlignment="1">
      <alignment horizontal="center" vertical="center" shrinkToFit="1"/>
    </xf>
    <xf numFmtId="0" fontId="60" fillId="24" borderId="108" xfId="0" applyNumberFormat="1" applyFont="1" applyFill="1" applyBorder="1" applyAlignment="1">
      <alignment horizontal="center" vertical="center" shrinkToFit="1"/>
    </xf>
    <xf numFmtId="0" fontId="60" fillId="24" borderId="18" xfId="0" applyNumberFormat="1" applyFont="1" applyFill="1" applyBorder="1" applyAlignment="1">
      <alignment horizontal="center" vertical="center" shrinkToFit="1"/>
    </xf>
    <xf numFmtId="0" fontId="60" fillId="24" borderId="36" xfId="0" applyNumberFormat="1" applyFont="1" applyFill="1" applyBorder="1" applyAlignment="1">
      <alignment horizontal="center" vertical="center" shrinkToFit="1"/>
    </xf>
    <xf numFmtId="0" fontId="60" fillId="24" borderId="10" xfId="0" applyNumberFormat="1" applyFont="1" applyFill="1" applyBorder="1" applyAlignment="1">
      <alignment horizontal="center" vertical="center" shrinkToFit="1"/>
    </xf>
    <xf numFmtId="186" fontId="60" fillId="24" borderId="18" xfId="0" applyNumberFormat="1" applyFont="1" applyFill="1" applyBorder="1" applyAlignment="1">
      <alignment horizontal="center" vertical="center" shrinkToFit="1"/>
    </xf>
    <xf numFmtId="186" fontId="60" fillId="24" borderId="109" xfId="0" applyNumberFormat="1" applyFont="1" applyFill="1" applyBorder="1" applyAlignment="1">
      <alignment horizontal="center" vertical="center" shrinkToFit="1"/>
    </xf>
    <xf numFmtId="186" fontId="60" fillId="24" borderId="10" xfId="0" applyNumberFormat="1" applyFont="1" applyFill="1" applyBorder="1" applyAlignment="1">
      <alignment horizontal="center" vertical="center" shrinkToFit="1"/>
    </xf>
    <xf numFmtId="186" fontId="60" fillId="24" borderId="57" xfId="0" applyNumberFormat="1" applyFont="1" applyFill="1" applyBorder="1" applyAlignment="1">
      <alignment horizontal="center" vertical="center" shrinkToFit="1"/>
    </xf>
    <xf numFmtId="0" fontId="52" fillId="24" borderId="0" xfId="0" applyFont="1" applyFill="1" applyAlignment="1">
      <alignment horizontal="left" vertical="center"/>
    </xf>
    <xf numFmtId="0" fontId="15" fillId="24" borderId="32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24" borderId="55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56" xfId="0" applyFont="1" applyFill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57" xfId="0" applyFont="1" applyFill="1" applyBorder="1" applyAlignment="1">
      <alignment horizontal="center" vertical="center"/>
    </xf>
    <xf numFmtId="0" fontId="52" fillId="24" borderId="0" xfId="0" applyFont="1" applyFill="1" applyAlignment="1">
      <alignment horizontal="right" vertical="center"/>
    </xf>
    <xf numFmtId="0" fontId="52" fillId="24" borderId="56" xfId="0" applyFont="1" applyFill="1" applyBorder="1" applyAlignment="1">
      <alignment horizontal="right" vertical="center"/>
    </xf>
    <xf numFmtId="0" fontId="56" fillId="24" borderId="110" xfId="62" applyFont="1" applyFill="1" applyBorder="1" applyAlignment="1">
      <alignment horizontal="left" vertical="top" wrapText="1" shrinkToFit="1"/>
      <protection/>
    </xf>
    <xf numFmtId="0" fontId="56" fillId="24" borderId="111" xfId="62" applyFont="1" applyFill="1" applyBorder="1" applyAlignment="1">
      <alignment horizontal="left" vertical="top" shrinkToFit="1"/>
      <protection/>
    </xf>
    <xf numFmtId="0" fontId="56" fillId="24" borderId="112" xfId="62" applyFont="1" applyFill="1" applyBorder="1" applyAlignment="1">
      <alignment horizontal="left" vertical="top" shrinkToFit="1"/>
      <protection/>
    </xf>
    <xf numFmtId="0" fontId="53" fillId="24" borderId="40" xfId="62" applyFont="1" applyFill="1" applyBorder="1" applyAlignment="1">
      <alignment horizontal="center" vertical="center" shrinkToFit="1"/>
      <protection/>
    </xf>
    <xf numFmtId="0" fontId="53" fillId="24" borderId="41" xfId="62" applyFont="1" applyFill="1" applyBorder="1" applyAlignment="1">
      <alignment horizontal="center" vertical="center" shrinkToFit="1"/>
      <protection/>
    </xf>
    <xf numFmtId="0" fontId="53" fillId="24" borderId="45" xfId="62" applyFont="1" applyFill="1" applyBorder="1" applyAlignment="1">
      <alignment horizontal="center" vertical="center" shrinkToFit="1"/>
      <protection/>
    </xf>
    <xf numFmtId="0" fontId="53" fillId="24" borderId="43" xfId="62" applyFont="1" applyFill="1" applyBorder="1" applyAlignment="1">
      <alignment horizontal="center" vertical="center" shrinkToFit="1"/>
      <protection/>
    </xf>
    <xf numFmtId="0" fontId="53" fillId="24" borderId="32" xfId="62" applyFont="1" applyFill="1" applyBorder="1" applyAlignment="1">
      <alignment horizontal="center" vertical="center" shrinkToFit="1"/>
      <protection/>
    </xf>
    <xf numFmtId="0" fontId="53" fillId="24" borderId="11" xfId="62" applyFont="1" applyFill="1" applyBorder="1" applyAlignment="1">
      <alignment horizontal="center" vertical="center" shrinkToFit="1"/>
      <protection/>
    </xf>
    <xf numFmtId="0" fontId="53" fillId="24" borderId="36" xfId="62" applyFont="1" applyFill="1" applyBorder="1" applyAlignment="1">
      <alignment horizontal="center" vertical="center" shrinkToFit="1"/>
      <protection/>
    </xf>
    <xf numFmtId="0" fontId="53" fillId="24" borderId="42" xfId="62" applyFont="1" applyFill="1" applyBorder="1" applyAlignment="1">
      <alignment horizontal="center" vertical="center" shrinkToFit="1"/>
      <protection/>
    </xf>
    <xf numFmtId="0" fontId="53" fillId="24" borderId="46" xfId="62" applyFont="1" applyFill="1" applyBorder="1" applyAlignment="1">
      <alignment horizontal="center" vertical="center" shrinkToFit="1"/>
      <protection/>
    </xf>
    <xf numFmtId="0" fontId="53" fillId="24" borderId="44" xfId="62" applyFont="1" applyFill="1" applyBorder="1" applyAlignment="1">
      <alignment horizontal="center" vertical="center" shrinkToFit="1"/>
      <protection/>
    </xf>
    <xf numFmtId="38" fontId="53" fillId="24" borderId="41" xfId="62" applyNumberFormat="1" applyFont="1" applyFill="1" applyBorder="1" applyAlignment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38" fontId="53" fillId="24" borderId="45" xfId="62" applyNumberFormat="1" applyFont="1" applyFill="1" applyBorder="1" applyAlignment="1">
      <alignment horizontal="center" vertical="center" shrinkToFit="1"/>
      <protection/>
    </xf>
    <xf numFmtId="0" fontId="0" fillId="0" borderId="43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mikkusuopun" xfId="61"/>
    <cellStyle name="標準_市民ｽﾎﾟｰﾂ祭結果提出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28575</xdr:rowOff>
    </xdr:from>
    <xdr:to>
      <xdr:col>2</xdr:col>
      <xdr:colOff>762000</xdr:colOff>
      <xdr:row>15</xdr:row>
      <xdr:rowOff>9525</xdr:rowOff>
    </xdr:to>
    <xdr:pic>
      <xdr:nvPicPr>
        <xdr:cNvPr id="1" name="Picture 9" descr="P1030880"/>
        <xdr:cNvPicPr preferRelativeResize="1">
          <a:picLocks noChangeAspect="1"/>
        </xdr:cNvPicPr>
      </xdr:nvPicPr>
      <xdr:blipFill>
        <a:blip r:embed="rId1"/>
        <a:srcRect l="37324" t="22917" r="27839" b="49673"/>
        <a:stretch>
          <a:fillRect/>
        </a:stretch>
      </xdr:blipFill>
      <xdr:spPr>
        <a:xfrm>
          <a:off x="419100" y="847725"/>
          <a:ext cx="162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</xdr:rowOff>
    </xdr:from>
    <xdr:to>
      <xdr:col>2</xdr:col>
      <xdr:colOff>819150</xdr:colOff>
      <xdr:row>28</xdr:row>
      <xdr:rowOff>57150</xdr:rowOff>
    </xdr:to>
    <xdr:pic>
      <xdr:nvPicPr>
        <xdr:cNvPr id="2" name="Picture 10" descr="P1030879"/>
        <xdr:cNvPicPr preferRelativeResize="1">
          <a:picLocks noChangeAspect="1"/>
        </xdr:cNvPicPr>
      </xdr:nvPicPr>
      <xdr:blipFill>
        <a:blip r:embed="rId2"/>
        <a:srcRect l="21478" t="29013" r="38105" b="40759"/>
        <a:stretch>
          <a:fillRect/>
        </a:stretch>
      </xdr:blipFill>
      <xdr:spPr>
        <a:xfrm>
          <a:off x="428625" y="210502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21</xdr:row>
      <xdr:rowOff>9525</xdr:rowOff>
    </xdr:from>
    <xdr:to>
      <xdr:col>24</xdr:col>
      <xdr:colOff>133350</xdr:colOff>
      <xdr:row>29</xdr:row>
      <xdr:rowOff>9525</xdr:rowOff>
    </xdr:to>
    <xdr:pic>
      <xdr:nvPicPr>
        <xdr:cNvPr id="3" name="Picture 19" descr="P1000318"/>
        <xdr:cNvPicPr preferRelativeResize="1">
          <a:picLocks noChangeAspect="1"/>
        </xdr:cNvPicPr>
      </xdr:nvPicPr>
      <xdr:blipFill>
        <a:blip r:embed="rId3"/>
        <a:srcRect l="14155" t="10974" r="14155" b="40245"/>
        <a:stretch>
          <a:fillRect/>
        </a:stretch>
      </xdr:blipFill>
      <xdr:spPr>
        <a:xfrm>
          <a:off x="4876800" y="2105025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28575</xdr:rowOff>
    </xdr:from>
    <xdr:to>
      <xdr:col>24</xdr:col>
      <xdr:colOff>161925</xdr:colOff>
      <xdr:row>15</xdr:row>
      <xdr:rowOff>9525</xdr:rowOff>
    </xdr:to>
    <xdr:pic>
      <xdr:nvPicPr>
        <xdr:cNvPr id="4" name="Picture 20" descr="P1000319"/>
        <xdr:cNvPicPr preferRelativeResize="1">
          <a:picLocks noChangeAspect="1"/>
        </xdr:cNvPicPr>
      </xdr:nvPicPr>
      <xdr:blipFill>
        <a:blip r:embed="rId4"/>
        <a:srcRect t="3199" b="34400"/>
        <a:stretch>
          <a:fillRect/>
        </a:stretch>
      </xdr:blipFill>
      <xdr:spPr>
        <a:xfrm>
          <a:off x="4791075" y="847725"/>
          <a:ext cx="196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36</xdr:row>
      <xdr:rowOff>9525</xdr:rowOff>
    </xdr:from>
    <xdr:to>
      <xdr:col>24</xdr:col>
      <xdr:colOff>152400</xdr:colOff>
      <xdr:row>43</xdr:row>
      <xdr:rowOff>76200</xdr:rowOff>
    </xdr:to>
    <xdr:pic>
      <xdr:nvPicPr>
        <xdr:cNvPr id="5" name="Picture 21" descr="P1000320"/>
        <xdr:cNvPicPr preferRelativeResize="1">
          <a:picLocks noChangeAspect="1"/>
        </xdr:cNvPicPr>
      </xdr:nvPicPr>
      <xdr:blipFill>
        <a:blip r:embed="rId5"/>
        <a:srcRect l="7821" t="5970" r="1675" b="35820"/>
        <a:stretch>
          <a:fillRect/>
        </a:stretch>
      </xdr:blipFill>
      <xdr:spPr>
        <a:xfrm>
          <a:off x="4838700" y="3467100"/>
          <a:ext cx="1905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114300</xdr:colOff>
      <xdr:row>36</xdr:row>
      <xdr:rowOff>9525</xdr:rowOff>
    </xdr:from>
    <xdr:to>
      <xdr:col>46</xdr:col>
      <xdr:colOff>66675</xdr:colOff>
      <xdr:row>44</xdr:row>
      <xdr:rowOff>57150</xdr:rowOff>
    </xdr:to>
    <xdr:pic>
      <xdr:nvPicPr>
        <xdr:cNvPr id="6" name="Picture 22" descr="P1000321"/>
        <xdr:cNvPicPr preferRelativeResize="1">
          <a:picLocks noChangeAspect="1"/>
        </xdr:cNvPicPr>
      </xdr:nvPicPr>
      <xdr:blipFill>
        <a:blip r:embed="rId6"/>
        <a:srcRect l="7305" t="11585" r="15525" b="29878"/>
        <a:stretch>
          <a:fillRect/>
        </a:stretch>
      </xdr:blipFill>
      <xdr:spPr>
        <a:xfrm>
          <a:off x="9305925" y="3467100"/>
          <a:ext cx="1752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50</xdr:row>
      <xdr:rowOff>0</xdr:rowOff>
    </xdr:from>
    <xdr:to>
      <xdr:col>35</xdr:col>
      <xdr:colOff>57150</xdr:colOff>
      <xdr:row>58</xdr:row>
      <xdr:rowOff>19050</xdr:rowOff>
    </xdr:to>
    <xdr:pic>
      <xdr:nvPicPr>
        <xdr:cNvPr id="7" name="Picture 23" descr="P1000322"/>
        <xdr:cNvPicPr preferRelativeResize="1">
          <a:picLocks noChangeAspect="1"/>
        </xdr:cNvPicPr>
      </xdr:nvPicPr>
      <xdr:blipFill>
        <a:blip r:embed="rId7"/>
        <a:srcRect l="7330" t="3495" r="8963" b="35632"/>
        <a:stretch>
          <a:fillRect/>
        </a:stretch>
      </xdr:blipFill>
      <xdr:spPr>
        <a:xfrm>
          <a:off x="7077075" y="4733925"/>
          <a:ext cx="1771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36</xdr:row>
      <xdr:rowOff>9525</xdr:rowOff>
    </xdr:from>
    <xdr:to>
      <xdr:col>35</xdr:col>
      <xdr:colOff>180975</xdr:colOff>
      <xdr:row>43</xdr:row>
      <xdr:rowOff>66675</xdr:rowOff>
    </xdr:to>
    <xdr:pic>
      <xdr:nvPicPr>
        <xdr:cNvPr id="8" name="Picture 25" descr="P1000324"/>
        <xdr:cNvPicPr preferRelativeResize="1">
          <a:picLocks noChangeAspect="1"/>
        </xdr:cNvPicPr>
      </xdr:nvPicPr>
      <xdr:blipFill>
        <a:blip r:embed="rId8"/>
        <a:srcRect l="11682" t="13125" r="9812" b="37010"/>
        <a:stretch>
          <a:fillRect/>
        </a:stretch>
      </xdr:blipFill>
      <xdr:spPr>
        <a:xfrm>
          <a:off x="7058025" y="3467100"/>
          <a:ext cx="1914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9525</xdr:rowOff>
    </xdr:from>
    <xdr:to>
      <xdr:col>13</xdr:col>
      <xdr:colOff>161925</xdr:colOff>
      <xdr:row>43</xdr:row>
      <xdr:rowOff>66675</xdr:rowOff>
    </xdr:to>
    <xdr:pic>
      <xdr:nvPicPr>
        <xdr:cNvPr id="9" name="Picture 27" descr="P1000326"/>
        <xdr:cNvPicPr preferRelativeResize="1">
          <a:picLocks noChangeAspect="1"/>
        </xdr:cNvPicPr>
      </xdr:nvPicPr>
      <xdr:blipFill>
        <a:blip r:embed="rId9"/>
        <a:srcRect l="14155" t="7316" r="7763" b="42909"/>
        <a:stretch>
          <a:fillRect/>
        </a:stretch>
      </xdr:blipFill>
      <xdr:spPr>
        <a:xfrm>
          <a:off x="2657475" y="3467100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58</xdr:row>
      <xdr:rowOff>9525</xdr:rowOff>
    </xdr:from>
    <xdr:to>
      <xdr:col>47</xdr:col>
      <xdr:colOff>0</xdr:colOff>
      <xdr:row>62</xdr:row>
      <xdr:rowOff>171450</xdr:rowOff>
    </xdr:to>
    <xdr:pic>
      <xdr:nvPicPr>
        <xdr:cNvPr id="10" name="Picture 28" descr="P1000335"/>
        <xdr:cNvPicPr preferRelativeResize="1">
          <a:picLocks noChangeAspect="1"/>
        </xdr:cNvPicPr>
      </xdr:nvPicPr>
      <xdr:blipFill>
        <a:blip r:embed="rId10"/>
        <a:srcRect t="37194"/>
        <a:stretch>
          <a:fillRect/>
        </a:stretch>
      </xdr:blipFill>
      <xdr:spPr>
        <a:xfrm>
          <a:off x="9029700" y="5505450"/>
          <a:ext cx="2162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50</xdr:row>
      <xdr:rowOff>19050</xdr:rowOff>
    </xdr:from>
    <xdr:to>
      <xdr:col>13</xdr:col>
      <xdr:colOff>114300</xdr:colOff>
      <xdr:row>58</xdr:row>
      <xdr:rowOff>0</xdr:rowOff>
    </xdr:to>
    <xdr:pic>
      <xdr:nvPicPr>
        <xdr:cNvPr id="11" name="Picture 29" descr="P1000336"/>
        <xdr:cNvPicPr preferRelativeResize="1">
          <a:picLocks noChangeAspect="1"/>
        </xdr:cNvPicPr>
      </xdr:nvPicPr>
      <xdr:blipFill>
        <a:blip r:embed="rId11"/>
        <a:srcRect l="5729" t="9027" r="10417" b="34722"/>
        <a:stretch>
          <a:fillRect/>
        </a:stretch>
      </xdr:blipFill>
      <xdr:spPr>
        <a:xfrm>
          <a:off x="2676525" y="4752975"/>
          <a:ext cx="1828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7</xdr:row>
      <xdr:rowOff>9525</xdr:rowOff>
    </xdr:from>
    <xdr:to>
      <xdr:col>46</xdr:col>
      <xdr:colOff>161925</xdr:colOff>
      <xdr:row>15</xdr:row>
      <xdr:rowOff>0</xdr:rowOff>
    </xdr:to>
    <xdr:pic>
      <xdr:nvPicPr>
        <xdr:cNvPr id="12" name="Picture 30" descr="P1000337"/>
        <xdr:cNvPicPr preferRelativeResize="1">
          <a:picLocks noChangeAspect="1"/>
        </xdr:cNvPicPr>
      </xdr:nvPicPr>
      <xdr:blipFill>
        <a:blip r:embed="rId12"/>
        <a:srcRect b="34710"/>
        <a:stretch>
          <a:fillRect/>
        </a:stretch>
      </xdr:blipFill>
      <xdr:spPr>
        <a:xfrm>
          <a:off x="9258300" y="828675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21</xdr:row>
      <xdr:rowOff>0</xdr:rowOff>
    </xdr:from>
    <xdr:to>
      <xdr:col>47</xdr:col>
      <xdr:colOff>9525</xdr:colOff>
      <xdr:row>28</xdr:row>
      <xdr:rowOff>66675</xdr:rowOff>
    </xdr:to>
    <xdr:pic>
      <xdr:nvPicPr>
        <xdr:cNvPr id="13" name="Picture 31" descr="P1000338"/>
        <xdr:cNvPicPr preferRelativeResize="1">
          <a:picLocks noChangeAspect="1"/>
        </xdr:cNvPicPr>
      </xdr:nvPicPr>
      <xdr:blipFill>
        <a:blip r:embed="rId13"/>
        <a:srcRect l="4615" t="11643" r="7691" b="34931"/>
        <a:stretch>
          <a:fillRect/>
        </a:stretch>
      </xdr:blipFill>
      <xdr:spPr>
        <a:xfrm>
          <a:off x="9191625" y="2095500"/>
          <a:ext cx="2009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9525</xdr:rowOff>
    </xdr:from>
    <xdr:to>
      <xdr:col>13</xdr:col>
      <xdr:colOff>161925</xdr:colOff>
      <xdr:row>29</xdr:row>
      <xdr:rowOff>0</xdr:rowOff>
    </xdr:to>
    <xdr:pic>
      <xdr:nvPicPr>
        <xdr:cNvPr id="14" name="Picture 32" descr="P1000343"/>
        <xdr:cNvPicPr preferRelativeResize="1">
          <a:picLocks noChangeAspect="1"/>
        </xdr:cNvPicPr>
      </xdr:nvPicPr>
      <xdr:blipFill>
        <a:blip r:embed="rId14"/>
        <a:srcRect l="2325" t="14729" r="2325" b="24031"/>
        <a:stretch>
          <a:fillRect/>
        </a:stretch>
      </xdr:blipFill>
      <xdr:spPr>
        <a:xfrm>
          <a:off x="2628900" y="2105025"/>
          <a:ext cx="1924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9525</xdr:rowOff>
    </xdr:from>
    <xdr:to>
      <xdr:col>13</xdr:col>
      <xdr:colOff>161925</xdr:colOff>
      <xdr:row>14</xdr:row>
      <xdr:rowOff>66675</xdr:rowOff>
    </xdr:to>
    <xdr:pic>
      <xdr:nvPicPr>
        <xdr:cNvPr id="15" name="Picture 33" descr="P1000342"/>
        <xdr:cNvPicPr preferRelativeResize="1">
          <a:picLocks noChangeAspect="1"/>
        </xdr:cNvPicPr>
      </xdr:nvPicPr>
      <xdr:blipFill>
        <a:blip r:embed="rId15"/>
        <a:srcRect l="8866" t="17762" r="9852" b="31579"/>
        <a:stretch>
          <a:fillRect/>
        </a:stretch>
      </xdr:blipFill>
      <xdr:spPr>
        <a:xfrm>
          <a:off x="2609850" y="828675"/>
          <a:ext cx="1943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36</xdr:row>
      <xdr:rowOff>0</xdr:rowOff>
    </xdr:from>
    <xdr:to>
      <xdr:col>2</xdr:col>
      <xdr:colOff>914400</xdr:colOff>
      <xdr:row>44</xdr:row>
      <xdr:rowOff>0</xdr:rowOff>
    </xdr:to>
    <xdr:pic>
      <xdr:nvPicPr>
        <xdr:cNvPr id="16" name="Picture 34" descr="P1000341"/>
        <xdr:cNvPicPr preferRelativeResize="1">
          <a:picLocks noChangeAspect="1"/>
        </xdr:cNvPicPr>
      </xdr:nvPicPr>
      <xdr:blipFill>
        <a:blip r:embed="rId16"/>
        <a:srcRect t="5926" b="20173"/>
        <a:stretch>
          <a:fillRect/>
        </a:stretch>
      </xdr:blipFill>
      <xdr:spPr>
        <a:xfrm>
          <a:off x="476250" y="3457575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50</xdr:row>
      <xdr:rowOff>9525</xdr:rowOff>
    </xdr:from>
    <xdr:to>
      <xdr:col>24</xdr:col>
      <xdr:colOff>190500</xdr:colOff>
      <xdr:row>58</xdr:row>
      <xdr:rowOff>28575</xdr:rowOff>
    </xdr:to>
    <xdr:pic>
      <xdr:nvPicPr>
        <xdr:cNvPr id="17" name="Picture 35" descr="P1000339"/>
        <xdr:cNvPicPr preferRelativeResize="1">
          <a:picLocks noChangeAspect="1"/>
        </xdr:cNvPicPr>
      </xdr:nvPicPr>
      <xdr:blipFill>
        <a:blip r:embed="rId17"/>
        <a:srcRect t="5426" r="1162" b="31007"/>
        <a:stretch>
          <a:fillRect/>
        </a:stretch>
      </xdr:blipFill>
      <xdr:spPr>
        <a:xfrm>
          <a:off x="4781550" y="4743450"/>
          <a:ext cx="2000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7</xdr:row>
      <xdr:rowOff>19050</xdr:rowOff>
    </xdr:from>
    <xdr:to>
      <xdr:col>36</xdr:col>
      <xdr:colOff>0</xdr:colOff>
      <xdr:row>14</xdr:row>
      <xdr:rowOff>76200</xdr:rowOff>
    </xdr:to>
    <xdr:pic>
      <xdr:nvPicPr>
        <xdr:cNvPr id="18" name="Picture 36" descr="P1000344"/>
        <xdr:cNvPicPr preferRelativeResize="1">
          <a:picLocks noChangeAspect="1"/>
        </xdr:cNvPicPr>
      </xdr:nvPicPr>
      <xdr:blipFill>
        <a:blip r:embed="rId18"/>
        <a:srcRect t="7142" b="31745"/>
        <a:stretch>
          <a:fillRect/>
        </a:stretch>
      </xdr:blipFill>
      <xdr:spPr>
        <a:xfrm>
          <a:off x="7010400" y="838200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21</xdr:row>
      <xdr:rowOff>9525</xdr:rowOff>
    </xdr:from>
    <xdr:to>
      <xdr:col>36</xdr:col>
      <xdr:colOff>0</xdr:colOff>
      <xdr:row>28</xdr:row>
      <xdr:rowOff>76200</xdr:rowOff>
    </xdr:to>
    <xdr:pic>
      <xdr:nvPicPr>
        <xdr:cNvPr id="19" name="Picture 37" descr="P1000345"/>
        <xdr:cNvPicPr preferRelativeResize="1">
          <a:picLocks noChangeAspect="1"/>
        </xdr:cNvPicPr>
      </xdr:nvPicPr>
      <xdr:blipFill>
        <a:blip r:embed="rId19"/>
        <a:srcRect t="7142" b="30952"/>
        <a:stretch>
          <a:fillRect/>
        </a:stretch>
      </xdr:blipFill>
      <xdr:spPr>
        <a:xfrm>
          <a:off x="7000875" y="2105025"/>
          <a:ext cx="1990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50</xdr:row>
      <xdr:rowOff>0</xdr:rowOff>
    </xdr:from>
    <xdr:to>
      <xdr:col>2</xdr:col>
      <xdr:colOff>209550</xdr:colOff>
      <xdr:row>57</xdr:row>
      <xdr:rowOff>66675</xdr:rowOff>
    </xdr:to>
    <xdr:pic>
      <xdr:nvPicPr>
        <xdr:cNvPr id="20" name="Picture 38" descr="DSC00427"/>
        <xdr:cNvPicPr preferRelativeResize="1">
          <a:picLocks noChangeAspect="1"/>
        </xdr:cNvPicPr>
      </xdr:nvPicPr>
      <xdr:blipFill>
        <a:blip r:embed="rId20"/>
        <a:srcRect l="10333" t="12422" r="41624" b="22584"/>
        <a:stretch>
          <a:fillRect/>
        </a:stretch>
      </xdr:blipFill>
      <xdr:spPr>
        <a:xfrm>
          <a:off x="600075" y="47339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3"/>
  <sheetViews>
    <sheetView tabSelected="1" view="pageBreakPreview" zoomScaleSheetLayoutView="100" zoomScalePageLayoutView="0" workbookViewId="0" topLeftCell="A134">
      <selection activeCell="L144" sqref="L144:O146"/>
    </sheetView>
  </sheetViews>
  <sheetFormatPr defaultColWidth="8.796875" defaultRowHeight="9" customHeight="1"/>
  <cols>
    <col min="1" max="1" width="3.8984375" style="2" customWidth="1"/>
    <col min="2" max="2" width="9.59765625" style="2" customWidth="1"/>
    <col min="3" max="3" width="11.59765625" style="2" customWidth="1"/>
    <col min="4" max="24" width="2.09765625" style="2" customWidth="1"/>
    <col min="25" max="31" width="2.09765625" style="15" customWidth="1"/>
    <col min="32" max="47" width="2.09765625" style="2" customWidth="1"/>
    <col min="48" max="16384" width="9" style="2" customWidth="1"/>
  </cols>
  <sheetData>
    <row r="1" spans="1:72" s="180" customFormat="1" ht="24">
      <c r="A1" s="184" t="s">
        <v>347</v>
      </c>
      <c r="B1" s="30"/>
      <c r="C1" s="35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3" s="180" customFormat="1" ht="6.75" customHeight="1">
      <c r="A2" s="2"/>
      <c r="B2" s="478" t="s">
        <v>320</v>
      </c>
      <c r="C2" s="478"/>
      <c r="D2" s="188"/>
      <c r="E2" s="480" t="s">
        <v>321</v>
      </c>
      <c r="F2" s="480"/>
      <c r="G2" s="480"/>
      <c r="H2" s="480"/>
      <c r="I2" s="480"/>
      <c r="J2" s="480"/>
      <c r="K2" s="480"/>
      <c r="L2" s="480"/>
      <c r="M2" s="480"/>
      <c r="N2" s="480"/>
      <c r="O2" s="189"/>
      <c r="P2" s="480" t="s">
        <v>322</v>
      </c>
      <c r="Q2" s="480"/>
      <c r="R2" s="480"/>
      <c r="S2" s="480"/>
      <c r="T2" s="480"/>
      <c r="U2" s="480"/>
      <c r="V2" s="480"/>
      <c r="W2" s="480"/>
      <c r="X2" s="480"/>
      <c r="Y2" s="480"/>
      <c r="Z2" s="189"/>
      <c r="AA2" s="480" t="s">
        <v>323</v>
      </c>
      <c r="AB2" s="480"/>
      <c r="AC2" s="480"/>
      <c r="AD2" s="480"/>
      <c r="AE2" s="480"/>
      <c r="AF2" s="480"/>
      <c r="AG2" s="480"/>
      <c r="AH2" s="480"/>
      <c r="AI2" s="480"/>
      <c r="AJ2" s="480"/>
      <c r="AK2" s="190"/>
      <c r="AL2" s="480" t="s">
        <v>324</v>
      </c>
      <c r="AM2" s="480"/>
      <c r="AN2" s="480"/>
      <c r="AO2" s="480"/>
      <c r="AP2" s="480"/>
      <c r="AQ2" s="480"/>
      <c r="AR2" s="480"/>
      <c r="AS2" s="480"/>
      <c r="AT2" s="480"/>
      <c r="AU2" s="48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81" s="180" customFormat="1" ht="6.75" customHeight="1">
      <c r="A3" s="2"/>
      <c r="B3" s="479"/>
      <c r="C3" s="479"/>
      <c r="D3" s="188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189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189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190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s="181" customFormat="1" ht="6.75" customHeight="1">
      <c r="A4" s="182"/>
      <c r="B4" s="490" t="s">
        <v>335</v>
      </c>
      <c r="C4" s="492" t="s">
        <v>18</v>
      </c>
      <c r="D4" s="188"/>
      <c r="E4" s="494" t="s">
        <v>163</v>
      </c>
      <c r="F4" s="483"/>
      <c r="G4" s="483"/>
      <c r="H4" s="483"/>
      <c r="I4" s="483"/>
      <c r="J4" s="486" t="s">
        <v>25</v>
      </c>
      <c r="K4" s="486"/>
      <c r="L4" s="486"/>
      <c r="M4" s="486"/>
      <c r="N4" s="487"/>
      <c r="O4" s="189"/>
      <c r="P4" s="482" t="s">
        <v>336</v>
      </c>
      <c r="Q4" s="483"/>
      <c r="R4" s="483"/>
      <c r="S4" s="483"/>
      <c r="T4" s="483"/>
      <c r="U4" s="486" t="s">
        <v>327</v>
      </c>
      <c r="V4" s="486"/>
      <c r="W4" s="486"/>
      <c r="X4" s="486"/>
      <c r="Y4" s="487"/>
      <c r="Z4" s="189"/>
      <c r="AA4" s="482" t="s">
        <v>359</v>
      </c>
      <c r="AB4" s="483"/>
      <c r="AC4" s="483"/>
      <c r="AD4" s="483"/>
      <c r="AE4" s="483"/>
      <c r="AF4" s="486" t="s">
        <v>363</v>
      </c>
      <c r="AG4" s="486"/>
      <c r="AH4" s="486"/>
      <c r="AI4" s="486"/>
      <c r="AJ4" s="487"/>
      <c r="AK4" s="189"/>
      <c r="AL4" s="482" t="s">
        <v>365</v>
      </c>
      <c r="AM4" s="483"/>
      <c r="AN4" s="483"/>
      <c r="AO4" s="483"/>
      <c r="AP4" s="483"/>
      <c r="AQ4" s="486" t="s">
        <v>372</v>
      </c>
      <c r="AR4" s="486"/>
      <c r="AS4" s="486"/>
      <c r="AT4" s="486"/>
      <c r="AU4" s="487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</row>
    <row r="5" spans="1:81" s="181" customFormat="1" ht="6.75" customHeight="1">
      <c r="A5" s="182"/>
      <c r="B5" s="491"/>
      <c r="C5" s="493"/>
      <c r="D5" s="188"/>
      <c r="E5" s="484"/>
      <c r="F5" s="485"/>
      <c r="G5" s="485"/>
      <c r="H5" s="485"/>
      <c r="I5" s="485"/>
      <c r="J5" s="488"/>
      <c r="K5" s="488"/>
      <c r="L5" s="488"/>
      <c r="M5" s="488"/>
      <c r="N5" s="489"/>
      <c r="O5" s="189"/>
      <c r="P5" s="484"/>
      <c r="Q5" s="485"/>
      <c r="R5" s="485"/>
      <c r="S5" s="485"/>
      <c r="T5" s="485"/>
      <c r="U5" s="488"/>
      <c r="V5" s="488"/>
      <c r="W5" s="488"/>
      <c r="X5" s="488"/>
      <c r="Y5" s="489"/>
      <c r="Z5" s="189"/>
      <c r="AA5" s="484"/>
      <c r="AB5" s="485"/>
      <c r="AC5" s="485"/>
      <c r="AD5" s="485"/>
      <c r="AE5" s="485"/>
      <c r="AF5" s="488"/>
      <c r="AG5" s="488"/>
      <c r="AH5" s="488"/>
      <c r="AI5" s="488"/>
      <c r="AJ5" s="489"/>
      <c r="AK5" s="189"/>
      <c r="AL5" s="484"/>
      <c r="AM5" s="485"/>
      <c r="AN5" s="485"/>
      <c r="AO5" s="485"/>
      <c r="AP5" s="485"/>
      <c r="AQ5" s="488"/>
      <c r="AR5" s="488"/>
      <c r="AS5" s="488"/>
      <c r="AT5" s="488"/>
      <c r="AU5" s="489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</row>
    <row r="6" spans="1:81" s="181" customFormat="1" ht="6.75" customHeight="1">
      <c r="A6" s="182"/>
      <c r="B6" s="497" t="s">
        <v>328</v>
      </c>
      <c r="C6" s="499" t="s">
        <v>206</v>
      </c>
      <c r="D6" s="188"/>
      <c r="E6" s="501" t="s">
        <v>164</v>
      </c>
      <c r="F6" s="502"/>
      <c r="G6" s="502"/>
      <c r="H6" s="502"/>
      <c r="I6" s="502"/>
      <c r="J6" s="505" t="s">
        <v>25</v>
      </c>
      <c r="K6" s="505"/>
      <c r="L6" s="505"/>
      <c r="M6" s="505"/>
      <c r="N6" s="506"/>
      <c r="O6" s="189"/>
      <c r="P6" s="509" t="s">
        <v>326</v>
      </c>
      <c r="Q6" s="502"/>
      <c r="R6" s="502"/>
      <c r="S6" s="502"/>
      <c r="T6" s="502"/>
      <c r="U6" s="505" t="s">
        <v>327</v>
      </c>
      <c r="V6" s="505"/>
      <c r="W6" s="505"/>
      <c r="X6" s="505"/>
      <c r="Y6" s="506"/>
      <c r="Z6" s="189"/>
      <c r="AA6" s="509" t="s">
        <v>361</v>
      </c>
      <c r="AB6" s="502"/>
      <c r="AC6" s="502"/>
      <c r="AD6" s="502"/>
      <c r="AE6" s="502"/>
      <c r="AF6" s="505" t="s">
        <v>363</v>
      </c>
      <c r="AG6" s="505"/>
      <c r="AH6" s="505"/>
      <c r="AI6" s="505"/>
      <c r="AJ6" s="506"/>
      <c r="AK6" s="189"/>
      <c r="AL6" s="509" t="s">
        <v>366</v>
      </c>
      <c r="AM6" s="502"/>
      <c r="AN6" s="502"/>
      <c r="AO6" s="502"/>
      <c r="AP6" s="502"/>
      <c r="AQ6" s="505" t="s">
        <v>372</v>
      </c>
      <c r="AR6" s="505"/>
      <c r="AS6" s="505"/>
      <c r="AT6" s="505"/>
      <c r="AU6" s="506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</row>
    <row r="7" spans="1:81" s="181" customFormat="1" ht="6.75" customHeight="1">
      <c r="A7" s="182"/>
      <c r="B7" s="498"/>
      <c r="C7" s="500"/>
      <c r="D7" s="188"/>
      <c r="E7" s="503"/>
      <c r="F7" s="504"/>
      <c r="G7" s="504"/>
      <c r="H7" s="504"/>
      <c r="I7" s="504"/>
      <c r="J7" s="507"/>
      <c r="K7" s="507"/>
      <c r="L7" s="507"/>
      <c r="M7" s="507"/>
      <c r="N7" s="508"/>
      <c r="O7" s="189"/>
      <c r="P7" s="503"/>
      <c r="Q7" s="504"/>
      <c r="R7" s="504"/>
      <c r="S7" s="504"/>
      <c r="T7" s="504"/>
      <c r="U7" s="507"/>
      <c r="V7" s="507"/>
      <c r="W7" s="507"/>
      <c r="X7" s="507"/>
      <c r="Y7" s="508"/>
      <c r="Z7" s="189"/>
      <c r="AA7" s="503"/>
      <c r="AB7" s="504"/>
      <c r="AC7" s="504"/>
      <c r="AD7" s="504"/>
      <c r="AE7" s="504"/>
      <c r="AF7" s="507"/>
      <c r="AG7" s="507"/>
      <c r="AH7" s="507"/>
      <c r="AI7" s="507"/>
      <c r="AJ7" s="508"/>
      <c r="AK7" s="189"/>
      <c r="AL7" s="503"/>
      <c r="AM7" s="504"/>
      <c r="AN7" s="504"/>
      <c r="AO7" s="504"/>
      <c r="AP7" s="504"/>
      <c r="AQ7" s="507"/>
      <c r="AR7" s="507"/>
      <c r="AS7" s="507"/>
      <c r="AT7" s="507"/>
      <c r="AU7" s="508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</row>
    <row r="8" spans="1:81" s="180" customFormat="1" ht="7.5" customHeight="1">
      <c r="A8" s="2"/>
      <c r="B8" s="510"/>
      <c r="C8" s="511"/>
      <c r="D8" s="191"/>
      <c r="E8" s="224"/>
      <c r="F8" s="225"/>
      <c r="G8" s="225"/>
      <c r="H8" s="225"/>
      <c r="I8" s="225"/>
      <c r="J8" s="225"/>
      <c r="K8" s="225"/>
      <c r="L8" s="225"/>
      <c r="M8" s="225"/>
      <c r="N8" s="226"/>
      <c r="O8" s="191"/>
      <c r="P8" s="224"/>
      <c r="Q8" s="225"/>
      <c r="R8" s="225"/>
      <c r="S8" s="225"/>
      <c r="T8" s="225"/>
      <c r="U8" s="225"/>
      <c r="V8" s="225"/>
      <c r="W8" s="225"/>
      <c r="X8" s="225"/>
      <c r="Y8" s="226"/>
      <c r="Z8" s="191"/>
      <c r="AA8" s="224"/>
      <c r="AB8" s="225"/>
      <c r="AC8" s="225"/>
      <c r="AD8" s="225"/>
      <c r="AE8" s="225"/>
      <c r="AF8" s="225"/>
      <c r="AG8" s="225"/>
      <c r="AH8" s="225"/>
      <c r="AI8" s="225"/>
      <c r="AJ8" s="226"/>
      <c r="AK8" s="191"/>
      <c r="AL8" s="224"/>
      <c r="AM8" s="225"/>
      <c r="AN8" s="225"/>
      <c r="AO8" s="225"/>
      <c r="AP8" s="225"/>
      <c r="AQ8" s="225"/>
      <c r="AR8" s="225"/>
      <c r="AS8" s="225"/>
      <c r="AT8" s="225"/>
      <c r="AU8" s="233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s="180" customFormat="1" ht="7.5" customHeight="1">
      <c r="A9" s="2"/>
      <c r="B9" s="511"/>
      <c r="C9" s="511"/>
      <c r="D9" s="191"/>
      <c r="E9" s="227"/>
      <c r="F9" s="228"/>
      <c r="G9" s="228"/>
      <c r="H9" s="228"/>
      <c r="I9" s="228"/>
      <c r="J9" s="228"/>
      <c r="K9" s="228"/>
      <c r="L9" s="228"/>
      <c r="M9" s="228"/>
      <c r="N9" s="229"/>
      <c r="O9" s="191"/>
      <c r="P9" s="227"/>
      <c r="Q9" s="228"/>
      <c r="R9" s="228"/>
      <c r="S9" s="228"/>
      <c r="T9" s="228"/>
      <c r="U9" s="228"/>
      <c r="V9" s="228"/>
      <c r="W9" s="228"/>
      <c r="X9" s="228"/>
      <c r="Y9" s="229"/>
      <c r="Z9" s="191"/>
      <c r="AA9" s="227"/>
      <c r="AB9" s="228"/>
      <c r="AC9" s="228"/>
      <c r="AD9" s="228"/>
      <c r="AE9" s="228"/>
      <c r="AF9" s="228"/>
      <c r="AG9" s="228"/>
      <c r="AH9" s="228"/>
      <c r="AI9" s="228"/>
      <c r="AJ9" s="229"/>
      <c r="AK9" s="191"/>
      <c r="AL9" s="234"/>
      <c r="AM9" s="235"/>
      <c r="AN9" s="235"/>
      <c r="AO9" s="235"/>
      <c r="AP9" s="235"/>
      <c r="AQ9" s="235"/>
      <c r="AR9" s="235"/>
      <c r="AS9" s="235"/>
      <c r="AT9" s="235"/>
      <c r="AU9" s="236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s="180" customFormat="1" ht="7.5" customHeight="1">
      <c r="A10" s="2"/>
      <c r="B10" s="511"/>
      <c r="C10" s="511"/>
      <c r="D10" s="191"/>
      <c r="E10" s="227"/>
      <c r="F10" s="228"/>
      <c r="G10" s="228"/>
      <c r="H10" s="228"/>
      <c r="I10" s="228"/>
      <c r="J10" s="228"/>
      <c r="K10" s="228"/>
      <c r="L10" s="228"/>
      <c r="M10" s="228"/>
      <c r="N10" s="229"/>
      <c r="O10" s="191"/>
      <c r="P10" s="227"/>
      <c r="Q10" s="228"/>
      <c r="R10" s="228"/>
      <c r="S10" s="228"/>
      <c r="T10" s="228"/>
      <c r="U10" s="228"/>
      <c r="V10" s="228"/>
      <c r="W10" s="228"/>
      <c r="X10" s="228"/>
      <c r="Y10" s="229"/>
      <c r="Z10" s="191"/>
      <c r="AA10" s="227"/>
      <c r="AB10" s="228"/>
      <c r="AC10" s="228"/>
      <c r="AD10" s="228"/>
      <c r="AE10" s="228"/>
      <c r="AF10" s="228"/>
      <c r="AG10" s="228"/>
      <c r="AH10" s="228"/>
      <c r="AI10" s="228"/>
      <c r="AJ10" s="229"/>
      <c r="AK10" s="191"/>
      <c r="AL10" s="234"/>
      <c r="AM10" s="235"/>
      <c r="AN10" s="235"/>
      <c r="AO10" s="235"/>
      <c r="AP10" s="235"/>
      <c r="AQ10" s="235"/>
      <c r="AR10" s="235"/>
      <c r="AS10" s="235"/>
      <c r="AT10" s="235"/>
      <c r="AU10" s="23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s="180" customFormat="1" ht="7.5" customHeight="1">
      <c r="A11" s="2"/>
      <c r="B11" s="511"/>
      <c r="C11" s="511"/>
      <c r="D11" s="191"/>
      <c r="E11" s="227"/>
      <c r="F11" s="228"/>
      <c r="G11" s="228"/>
      <c r="H11" s="228"/>
      <c r="I11" s="228"/>
      <c r="J11" s="228"/>
      <c r="K11" s="228"/>
      <c r="L11" s="228"/>
      <c r="M11" s="228"/>
      <c r="N11" s="229"/>
      <c r="O11" s="191"/>
      <c r="P11" s="227"/>
      <c r="Q11" s="228"/>
      <c r="R11" s="228"/>
      <c r="S11" s="228"/>
      <c r="T11" s="228"/>
      <c r="U11" s="228"/>
      <c r="V11" s="228"/>
      <c r="W11" s="228"/>
      <c r="X11" s="228"/>
      <c r="Y11" s="229"/>
      <c r="Z11" s="191"/>
      <c r="AA11" s="227"/>
      <c r="AB11" s="228"/>
      <c r="AC11" s="228"/>
      <c r="AD11" s="228"/>
      <c r="AE11" s="228"/>
      <c r="AF11" s="228"/>
      <c r="AG11" s="228"/>
      <c r="AH11" s="228"/>
      <c r="AI11" s="228"/>
      <c r="AJ11" s="229"/>
      <c r="AK11" s="191"/>
      <c r="AL11" s="234"/>
      <c r="AM11" s="235"/>
      <c r="AN11" s="235"/>
      <c r="AO11" s="235"/>
      <c r="AP11" s="235"/>
      <c r="AQ11" s="235"/>
      <c r="AR11" s="235"/>
      <c r="AS11" s="235"/>
      <c r="AT11" s="235"/>
      <c r="AU11" s="23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80" customFormat="1" ht="7.5" customHeight="1">
      <c r="A12" s="2"/>
      <c r="B12" s="511"/>
      <c r="C12" s="511"/>
      <c r="D12" s="191"/>
      <c r="E12" s="227"/>
      <c r="F12" s="228"/>
      <c r="G12" s="228"/>
      <c r="H12" s="228"/>
      <c r="I12" s="228"/>
      <c r="J12" s="228"/>
      <c r="K12" s="228"/>
      <c r="L12" s="228"/>
      <c r="M12" s="228"/>
      <c r="N12" s="229"/>
      <c r="O12" s="191"/>
      <c r="P12" s="227"/>
      <c r="Q12" s="228"/>
      <c r="R12" s="228"/>
      <c r="S12" s="228"/>
      <c r="T12" s="228"/>
      <c r="U12" s="228"/>
      <c r="V12" s="228"/>
      <c r="W12" s="228"/>
      <c r="X12" s="228"/>
      <c r="Y12" s="229"/>
      <c r="Z12" s="191"/>
      <c r="AA12" s="227"/>
      <c r="AB12" s="228"/>
      <c r="AC12" s="228"/>
      <c r="AD12" s="228"/>
      <c r="AE12" s="228"/>
      <c r="AF12" s="228"/>
      <c r="AG12" s="228"/>
      <c r="AH12" s="228"/>
      <c r="AI12" s="228"/>
      <c r="AJ12" s="229"/>
      <c r="AK12" s="191"/>
      <c r="AL12" s="234"/>
      <c r="AM12" s="235"/>
      <c r="AN12" s="235"/>
      <c r="AO12" s="235"/>
      <c r="AP12" s="235"/>
      <c r="AQ12" s="235"/>
      <c r="AR12" s="235"/>
      <c r="AS12" s="235"/>
      <c r="AT12" s="235"/>
      <c r="AU12" s="236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s="180" customFormat="1" ht="7.5" customHeight="1">
      <c r="A13" s="2"/>
      <c r="B13" s="511"/>
      <c r="C13" s="511"/>
      <c r="D13" s="191"/>
      <c r="E13" s="227"/>
      <c r="F13" s="228"/>
      <c r="G13" s="228"/>
      <c r="H13" s="228"/>
      <c r="I13" s="228"/>
      <c r="J13" s="228"/>
      <c r="K13" s="228"/>
      <c r="L13" s="228"/>
      <c r="M13" s="228"/>
      <c r="N13" s="229"/>
      <c r="O13" s="191"/>
      <c r="P13" s="227"/>
      <c r="Q13" s="228"/>
      <c r="R13" s="228"/>
      <c r="S13" s="228"/>
      <c r="T13" s="228"/>
      <c r="U13" s="228"/>
      <c r="V13" s="228"/>
      <c r="W13" s="228"/>
      <c r="X13" s="228"/>
      <c r="Y13" s="229"/>
      <c r="Z13" s="191"/>
      <c r="AA13" s="227"/>
      <c r="AB13" s="228"/>
      <c r="AC13" s="228"/>
      <c r="AD13" s="228"/>
      <c r="AE13" s="228"/>
      <c r="AF13" s="228"/>
      <c r="AG13" s="228"/>
      <c r="AH13" s="228"/>
      <c r="AI13" s="228"/>
      <c r="AJ13" s="229"/>
      <c r="AK13" s="191"/>
      <c r="AL13" s="234"/>
      <c r="AM13" s="235"/>
      <c r="AN13" s="235"/>
      <c r="AO13" s="235"/>
      <c r="AP13" s="235"/>
      <c r="AQ13" s="235"/>
      <c r="AR13" s="235"/>
      <c r="AS13" s="235"/>
      <c r="AT13" s="235"/>
      <c r="AU13" s="236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180" customFormat="1" ht="7.5" customHeight="1">
      <c r="A14" s="2"/>
      <c r="B14" s="511"/>
      <c r="C14" s="511"/>
      <c r="D14" s="191"/>
      <c r="E14" s="227"/>
      <c r="F14" s="228"/>
      <c r="G14" s="228"/>
      <c r="H14" s="228"/>
      <c r="I14" s="228"/>
      <c r="J14" s="228"/>
      <c r="K14" s="228"/>
      <c r="L14" s="228"/>
      <c r="M14" s="228"/>
      <c r="N14" s="229"/>
      <c r="O14" s="191"/>
      <c r="P14" s="227"/>
      <c r="Q14" s="228"/>
      <c r="R14" s="228"/>
      <c r="S14" s="228"/>
      <c r="T14" s="228"/>
      <c r="U14" s="228"/>
      <c r="V14" s="228"/>
      <c r="W14" s="228"/>
      <c r="X14" s="228"/>
      <c r="Y14" s="229"/>
      <c r="Z14" s="191"/>
      <c r="AA14" s="227"/>
      <c r="AB14" s="228"/>
      <c r="AC14" s="228"/>
      <c r="AD14" s="228"/>
      <c r="AE14" s="228"/>
      <c r="AF14" s="228"/>
      <c r="AG14" s="228"/>
      <c r="AH14" s="228"/>
      <c r="AI14" s="228"/>
      <c r="AJ14" s="229"/>
      <c r="AK14" s="191"/>
      <c r="AL14" s="234"/>
      <c r="AM14" s="235"/>
      <c r="AN14" s="235"/>
      <c r="AO14" s="235"/>
      <c r="AP14" s="235"/>
      <c r="AQ14" s="235"/>
      <c r="AR14" s="235"/>
      <c r="AS14" s="235"/>
      <c r="AT14" s="235"/>
      <c r="AU14" s="236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180" customFormat="1" ht="7.5" customHeight="1">
      <c r="A15" s="2"/>
      <c r="B15" s="511"/>
      <c r="C15" s="511"/>
      <c r="D15" s="191"/>
      <c r="E15" s="230"/>
      <c r="F15" s="231"/>
      <c r="G15" s="231"/>
      <c r="H15" s="231"/>
      <c r="I15" s="231"/>
      <c r="J15" s="231"/>
      <c r="K15" s="231"/>
      <c r="L15" s="231"/>
      <c r="M15" s="231"/>
      <c r="N15" s="232"/>
      <c r="O15" s="191"/>
      <c r="P15" s="230"/>
      <c r="Q15" s="231"/>
      <c r="R15" s="231"/>
      <c r="S15" s="231"/>
      <c r="T15" s="231"/>
      <c r="U15" s="231"/>
      <c r="V15" s="231"/>
      <c r="W15" s="231"/>
      <c r="X15" s="231"/>
      <c r="Y15" s="232"/>
      <c r="Z15" s="191"/>
      <c r="AA15" s="230"/>
      <c r="AB15" s="231"/>
      <c r="AC15" s="231"/>
      <c r="AD15" s="231"/>
      <c r="AE15" s="231"/>
      <c r="AF15" s="231"/>
      <c r="AG15" s="231"/>
      <c r="AH15" s="231"/>
      <c r="AI15" s="231"/>
      <c r="AJ15" s="232"/>
      <c r="AK15" s="191"/>
      <c r="AL15" s="237"/>
      <c r="AM15" s="238"/>
      <c r="AN15" s="238"/>
      <c r="AO15" s="238"/>
      <c r="AP15" s="238"/>
      <c r="AQ15" s="238"/>
      <c r="AR15" s="238"/>
      <c r="AS15" s="238"/>
      <c r="AT15" s="238"/>
      <c r="AU15" s="239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180" customFormat="1" ht="6.75" customHeight="1">
      <c r="A16" s="2"/>
      <c r="B16" s="512" t="s">
        <v>330</v>
      </c>
      <c r="C16" s="512"/>
      <c r="D16" s="192"/>
      <c r="E16" s="495" t="s">
        <v>331</v>
      </c>
      <c r="F16" s="495"/>
      <c r="G16" s="495"/>
      <c r="H16" s="495"/>
      <c r="I16" s="495"/>
      <c r="J16" s="495"/>
      <c r="K16" s="495"/>
      <c r="L16" s="495"/>
      <c r="M16" s="495"/>
      <c r="N16" s="495"/>
      <c r="O16" s="189"/>
      <c r="P16" s="495" t="s">
        <v>332</v>
      </c>
      <c r="Q16" s="495"/>
      <c r="R16" s="495"/>
      <c r="S16" s="495"/>
      <c r="T16" s="495"/>
      <c r="U16" s="495"/>
      <c r="V16" s="495"/>
      <c r="W16" s="495"/>
      <c r="X16" s="495"/>
      <c r="Y16" s="495"/>
      <c r="Z16" s="189"/>
      <c r="AA16" s="495" t="s">
        <v>333</v>
      </c>
      <c r="AB16" s="495"/>
      <c r="AC16" s="495"/>
      <c r="AD16" s="495"/>
      <c r="AE16" s="495"/>
      <c r="AF16" s="495"/>
      <c r="AG16" s="495"/>
      <c r="AH16" s="495"/>
      <c r="AI16" s="495"/>
      <c r="AJ16" s="495"/>
      <c r="AK16" s="190"/>
      <c r="AL16" s="495" t="s">
        <v>334</v>
      </c>
      <c r="AM16" s="495"/>
      <c r="AN16" s="495"/>
      <c r="AO16" s="495"/>
      <c r="AP16" s="495"/>
      <c r="AQ16" s="495"/>
      <c r="AR16" s="495"/>
      <c r="AS16" s="495"/>
      <c r="AT16" s="495"/>
      <c r="AU16" s="495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180" customFormat="1" ht="6.75" customHeight="1">
      <c r="A17" s="2"/>
      <c r="B17" s="513"/>
      <c r="C17" s="513"/>
      <c r="D17" s="192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189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189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190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181" customFormat="1" ht="6.75" customHeight="1">
      <c r="A18" s="182"/>
      <c r="B18" s="490" t="s">
        <v>348</v>
      </c>
      <c r="C18" s="492" t="s">
        <v>325</v>
      </c>
      <c r="D18" s="189"/>
      <c r="E18" s="494" t="s">
        <v>353</v>
      </c>
      <c r="F18" s="483"/>
      <c r="G18" s="483"/>
      <c r="H18" s="483"/>
      <c r="I18" s="483"/>
      <c r="J18" s="486" t="s">
        <v>148</v>
      </c>
      <c r="K18" s="486"/>
      <c r="L18" s="486"/>
      <c r="M18" s="486"/>
      <c r="N18" s="487"/>
      <c r="O18" s="189"/>
      <c r="P18" s="482" t="s">
        <v>380</v>
      </c>
      <c r="Q18" s="483"/>
      <c r="R18" s="483"/>
      <c r="S18" s="483"/>
      <c r="T18" s="483"/>
      <c r="U18" s="486" t="s">
        <v>390</v>
      </c>
      <c r="V18" s="486"/>
      <c r="W18" s="486"/>
      <c r="X18" s="486"/>
      <c r="Y18" s="487"/>
      <c r="Z18" s="189"/>
      <c r="AA18" s="482" t="s">
        <v>357</v>
      </c>
      <c r="AB18" s="483"/>
      <c r="AC18" s="483"/>
      <c r="AD18" s="483"/>
      <c r="AE18" s="483"/>
      <c r="AF18" s="486" t="s">
        <v>364</v>
      </c>
      <c r="AG18" s="486"/>
      <c r="AH18" s="486"/>
      <c r="AI18" s="486"/>
      <c r="AJ18" s="487"/>
      <c r="AK18" s="189"/>
      <c r="AL18" s="482" t="s">
        <v>368</v>
      </c>
      <c r="AM18" s="483"/>
      <c r="AN18" s="483"/>
      <c r="AO18" s="483"/>
      <c r="AP18" s="483"/>
      <c r="AQ18" s="486" t="s">
        <v>372</v>
      </c>
      <c r="AR18" s="486"/>
      <c r="AS18" s="486"/>
      <c r="AT18" s="486"/>
      <c r="AU18" s="487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</row>
    <row r="19" spans="1:81" s="181" customFormat="1" ht="6.75" customHeight="1">
      <c r="A19" s="182"/>
      <c r="B19" s="491"/>
      <c r="C19" s="493"/>
      <c r="D19" s="189"/>
      <c r="E19" s="484"/>
      <c r="F19" s="485"/>
      <c r="G19" s="485"/>
      <c r="H19" s="485"/>
      <c r="I19" s="485"/>
      <c r="J19" s="488"/>
      <c r="K19" s="488"/>
      <c r="L19" s="488"/>
      <c r="M19" s="488"/>
      <c r="N19" s="489"/>
      <c r="O19" s="189"/>
      <c r="P19" s="484"/>
      <c r="Q19" s="485"/>
      <c r="R19" s="485"/>
      <c r="S19" s="485"/>
      <c r="T19" s="485"/>
      <c r="U19" s="488"/>
      <c r="V19" s="488"/>
      <c r="W19" s="488"/>
      <c r="X19" s="488"/>
      <c r="Y19" s="489"/>
      <c r="Z19" s="189"/>
      <c r="AA19" s="484"/>
      <c r="AB19" s="485"/>
      <c r="AC19" s="485"/>
      <c r="AD19" s="485"/>
      <c r="AE19" s="485"/>
      <c r="AF19" s="488"/>
      <c r="AG19" s="488"/>
      <c r="AH19" s="488"/>
      <c r="AI19" s="488"/>
      <c r="AJ19" s="489"/>
      <c r="AK19" s="189"/>
      <c r="AL19" s="484"/>
      <c r="AM19" s="485"/>
      <c r="AN19" s="485"/>
      <c r="AO19" s="485"/>
      <c r="AP19" s="485"/>
      <c r="AQ19" s="488"/>
      <c r="AR19" s="488"/>
      <c r="AS19" s="488"/>
      <c r="AT19" s="488"/>
      <c r="AU19" s="489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</row>
    <row r="20" spans="1:81" s="181" customFormat="1" ht="6.75" customHeight="1">
      <c r="A20" s="182"/>
      <c r="B20" s="497" t="s">
        <v>328</v>
      </c>
      <c r="C20" s="499" t="s">
        <v>18</v>
      </c>
      <c r="D20" s="189"/>
      <c r="E20" s="501" t="s">
        <v>329</v>
      </c>
      <c r="F20" s="502"/>
      <c r="G20" s="502"/>
      <c r="H20" s="502"/>
      <c r="I20" s="502"/>
      <c r="J20" s="505" t="s">
        <v>148</v>
      </c>
      <c r="K20" s="505"/>
      <c r="L20" s="505"/>
      <c r="M20" s="505"/>
      <c r="N20" s="506"/>
      <c r="O20" s="189"/>
      <c r="P20" s="509" t="s">
        <v>381</v>
      </c>
      <c r="Q20" s="502"/>
      <c r="R20" s="502"/>
      <c r="S20" s="502"/>
      <c r="T20" s="502"/>
      <c r="U20" s="505" t="s">
        <v>37</v>
      </c>
      <c r="V20" s="505"/>
      <c r="W20" s="505"/>
      <c r="X20" s="505"/>
      <c r="Y20" s="506"/>
      <c r="Z20" s="189"/>
      <c r="AA20" s="509" t="s">
        <v>358</v>
      </c>
      <c r="AB20" s="502"/>
      <c r="AC20" s="502"/>
      <c r="AD20" s="502"/>
      <c r="AE20" s="502"/>
      <c r="AF20" s="505" t="s">
        <v>364</v>
      </c>
      <c r="AG20" s="505"/>
      <c r="AH20" s="505"/>
      <c r="AI20" s="505"/>
      <c r="AJ20" s="506"/>
      <c r="AK20" s="189"/>
      <c r="AL20" s="509" t="s">
        <v>370</v>
      </c>
      <c r="AM20" s="502"/>
      <c r="AN20" s="502"/>
      <c r="AO20" s="502"/>
      <c r="AP20" s="502"/>
      <c r="AQ20" s="505" t="s">
        <v>372</v>
      </c>
      <c r="AR20" s="505"/>
      <c r="AS20" s="505"/>
      <c r="AT20" s="505"/>
      <c r="AU20" s="506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</row>
    <row r="21" spans="1:81" s="181" customFormat="1" ht="6.75" customHeight="1">
      <c r="A21" s="182"/>
      <c r="B21" s="498"/>
      <c r="C21" s="500"/>
      <c r="D21" s="189"/>
      <c r="E21" s="503"/>
      <c r="F21" s="504"/>
      <c r="G21" s="504"/>
      <c r="H21" s="504"/>
      <c r="I21" s="504"/>
      <c r="J21" s="507"/>
      <c r="K21" s="507"/>
      <c r="L21" s="507"/>
      <c r="M21" s="507"/>
      <c r="N21" s="508"/>
      <c r="O21" s="189"/>
      <c r="P21" s="503"/>
      <c r="Q21" s="504"/>
      <c r="R21" s="504"/>
      <c r="S21" s="504"/>
      <c r="T21" s="504"/>
      <c r="U21" s="507"/>
      <c r="V21" s="507"/>
      <c r="W21" s="507"/>
      <c r="X21" s="507"/>
      <c r="Y21" s="508"/>
      <c r="Z21" s="189"/>
      <c r="AA21" s="503"/>
      <c r="AB21" s="504"/>
      <c r="AC21" s="504"/>
      <c r="AD21" s="504"/>
      <c r="AE21" s="504"/>
      <c r="AF21" s="507"/>
      <c r="AG21" s="507"/>
      <c r="AH21" s="507"/>
      <c r="AI21" s="507"/>
      <c r="AJ21" s="508"/>
      <c r="AK21" s="189"/>
      <c r="AL21" s="503"/>
      <c r="AM21" s="504"/>
      <c r="AN21" s="504"/>
      <c r="AO21" s="504"/>
      <c r="AP21" s="504"/>
      <c r="AQ21" s="507"/>
      <c r="AR21" s="507"/>
      <c r="AS21" s="507"/>
      <c r="AT21" s="507"/>
      <c r="AU21" s="508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</row>
    <row r="22" spans="1:81" s="180" customFormat="1" ht="7.5" customHeight="1">
      <c r="A22" s="2"/>
      <c r="B22" s="510"/>
      <c r="C22" s="511"/>
      <c r="D22" s="191"/>
      <c r="E22" s="224"/>
      <c r="F22" s="225"/>
      <c r="G22" s="225"/>
      <c r="H22" s="225"/>
      <c r="I22" s="225"/>
      <c r="J22" s="225"/>
      <c r="K22" s="225"/>
      <c r="L22" s="225"/>
      <c r="M22" s="225"/>
      <c r="N22" s="226"/>
      <c r="O22" s="191"/>
      <c r="P22" s="224"/>
      <c r="Q22" s="225"/>
      <c r="R22" s="225"/>
      <c r="S22" s="225"/>
      <c r="T22" s="225"/>
      <c r="U22" s="225"/>
      <c r="V22" s="225"/>
      <c r="W22" s="225"/>
      <c r="X22" s="225"/>
      <c r="Y22" s="226"/>
      <c r="Z22" s="191"/>
      <c r="AA22" s="224"/>
      <c r="AB22" s="225"/>
      <c r="AC22" s="225"/>
      <c r="AD22" s="225"/>
      <c r="AE22" s="225"/>
      <c r="AF22" s="225"/>
      <c r="AG22" s="225"/>
      <c r="AH22" s="225"/>
      <c r="AI22" s="225"/>
      <c r="AJ22" s="226"/>
      <c r="AK22" s="191"/>
      <c r="AL22" s="224"/>
      <c r="AM22" s="225"/>
      <c r="AN22" s="225"/>
      <c r="AO22" s="225"/>
      <c r="AP22" s="225"/>
      <c r="AQ22" s="225"/>
      <c r="AR22" s="225"/>
      <c r="AS22" s="225"/>
      <c r="AT22" s="225"/>
      <c r="AU22" s="233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180" customFormat="1" ht="7.5" customHeight="1">
      <c r="A23" s="2"/>
      <c r="B23" s="511"/>
      <c r="C23" s="511"/>
      <c r="D23" s="191"/>
      <c r="E23" s="227"/>
      <c r="F23" s="228"/>
      <c r="G23" s="228"/>
      <c r="H23" s="228"/>
      <c r="I23" s="228"/>
      <c r="J23" s="228"/>
      <c r="K23" s="228"/>
      <c r="L23" s="228"/>
      <c r="M23" s="228"/>
      <c r="N23" s="229"/>
      <c r="O23" s="191"/>
      <c r="P23" s="227"/>
      <c r="Q23" s="228"/>
      <c r="R23" s="228"/>
      <c r="S23" s="228"/>
      <c r="T23" s="228"/>
      <c r="U23" s="228"/>
      <c r="V23" s="228"/>
      <c r="W23" s="228"/>
      <c r="X23" s="228"/>
      <c r="Y23" s="229"/>
      <c r="Z23" s="191"/>
      <c r="AA23" s="227"/>
      <c r="AB23" s="228"/>
      <c r="AC23" s="228"/>
      <c r="AD23" s="228"/>
      <c r="AE23" s="228"/>
      <c r="AF23" s="228"/>
      <c r="AG23" s="228"/>
      <c r="AH23" s="228"/>
      <c r="AI23" s="228"/>
      <c r="AJ23" s="229"/>
      <c r="AK23" s="191"/>
      <c r="AL23" s="234"/>
      <c r="AM23" s="235"/>
      <c r="AN23" s="235"/>
      <c r="AO23" s="235"/>
      <c r="AP23" s="235"/>
      <c r="AQ23" s="235"/>
      <c r="AR23" s="235"/>
      <c r="AS23" s="235"/>
      <c r="AT23" s="235"/>
      <c r="AU23" s="236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180" customFormat="1" ht="7.5" customHeight="1">
      <c r="A24" s="2"/>
      <c r="B24" s="511"/>
      <c r="C24" s="511"/>
      <c r="D24" s="191"/>
      <c r="E24" s="227"/>
      <c r="F24" s="228"/>
      <c r="G24" s="228"/>
      <c r="H24" s="228"/>
      <c r="I24" s="228"/>
      <c r="J24" s="228"/>
      <c r="K24" s="228"/>
      <c r="L24" s="228"/>
      <c r="M24" s="228"/>
      <c r="N24" s="229"/>
      <c r="O24" s="191"/>
      <c r="P24" s="227"/>
      <c r="Q24" s="228"/>
      <c r="R24" s="228"/>
      <c r="S24" s="228"/>
      <c r="T24" s="228"/>
      <c r="U24" s="228"/>
      <c r="V24" s="228"/>
      <c r="W24" s="228"/>
      <c r="X24" s="228"/>
      <c r="Y24" s="229"/>
      <c r="Z24" s="191"/>
      <c r="AA24" s="227"/>
      <c r="AB24" s="228"/>
      <c r="AC24" s="228"/>
      <c r="AD24" s="228"/>
      <c r="AE24" s="228"/>
      <c r="AF24" s="228"/>
      <c r="AG24" s="228"/>
      <c r="AH24" s="228"/>
      <c r="AI24" s="228"/>
      <c r="AJ24" s="229"/>
      <c r="AK24" s="191"/>
      <c r="AL24" s="234"/>
      <c r="AM24" s="235"/>
      <c r="AN24" s="235"/>
      <c r="AO24" s="235"/>
      <c r="AP24" s="235"/>
      <c r="AQ24" s="235"/>
      <c r="AR24" s="235"/>
      <c r="AS24" s="235"/>
      <c r="AT24" s="235"/>
      <c r="AU24" s="236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180" customFormat="1" ht="7.5" customHeight="1">
      <c r="A25" s="2"/>
      <c r="B25" s="511"/>
      <c r="C25" s="511"/>
      <c r="D25" s="191"/>
      <c r="E25" s="227"/>
      <c r="F25" s="228"/>
      <c r="G25" s="228"/>
      <c r="H25" s="228"/>
      <c r="I25" s="228"/>
      <c r="J25" s="228"/>
      <c r="K25" s="228"/>
      <c r="L25" s="228"/>
      <c r="M25" s="228"/>
      <c r="N25" s="229"/>
      <c r="O25" s="191"/>
      <c r="P25" s="227"/>
      <c r="Q25" s="228"/>
      <c r="R25" s="228"/>
      <c r="S25" s="228"/>
      <c r="T25" s="228"/>
      <c r="U25" s="228"/>
      <c r="V25" s="228"/>
      <c r="W25" s="228"/>
      <c r="X25" s="228"/>
      <c r="Y25" s="229"/>
      <c r="Z25" s="191"/>
      <c r="AA25" s="227"/>
      <c r="AB25" s="228"/>
      <c r="AC25" s="228"/>
      <c r="AD25" s="228"/>
      <c r="AE25" s="228"/>
      <c r="AF25" s="228"/>
      <c r="AG25" s="228"/>
      <c r="AH25" s="228"/>
      <c r="AI25" s="228"/>
      <c r="AJ25" s="229"/>
      <c r="AK25" s="191"/>
      <c r="AL25" s="234"/>
      <c r="AM25" s="235"/>
      <c r="AN25" s="235"/>
      <c r="AO25" s="235"/>
      <c r="AP25" s="235"/>
      <c r="AQ25" s="235"/>
      <c r="AR25" s="235"/>
      <c r="AS25" s="235"/>
      <c r="AT25" s="235"/>
      <c r="AU25" s="236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180" customFormat="1" ht="7.5" customHeight="1">
      <c r="A26" s="2"/>
      <c r="B26" s="511"/>
      <c r="C26" s="511"/>
      <c r="D26" s="191"/>
      <c r="E26" s="227"/>
      <c r="F26" s="228"/>
      <c r="G26" s="228"/>
      <c r="H26" s="228"/>
      <c r="I26" s="228"/>
      <c r="J26" s="228"/>
      <c r="K26" s="228"/>
      <c r="L26" s="228"/>
      <c r="M26" s="228"/>
      <c r="N26" s="229"/>
      <c r="O26" s="191"/>
      <c r="P26" s="227"/>
      <c r="Q26" s="228"/>
      <c r="R26" s="228"/>
      <c r="S26" s="228"/>
      <c r="T26" s="228"/>
      <c r="U26" s="228"/>
      <c r="V26" s="228"/>
      <c r="W26" s="228"/>
      <c r="X26" s="228"/>
      <c r="Y26" s="229"/>
      <c r="Z26" s="191"/>
      <c r="AA26" s="227"/>
      <c r="AB26" s="228"/>
      <c r="AC26" s="228"/>
      <c r="AD26" s="228"/>
      <c r="AE26" s="228"/>
      <c r="AF26" s="228"/>
      <c r="AG26" s="228"/>
      <c r="AH26" s="228"/>
      <c r="AI26" s="228"/>
      <c r="AJ26" s="229"/>
      <c r="AK26" s="191"/>
      <c r="AL26" s="234"/>
      <c r="AM26" s="235"/>
      <c r="AN26" s="235"/>
      <c r="AO26" s="235"/>
      <c r="AP26" s="235"/>
      <c r="AQ26" s="235"/>
      <c r="AR26" s="235"/>
      <c r="AS26" s="235"/>
      <c r="AT26" s="235"/>
      <c r="AU26" s="236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180" customFormat="1" ht="7.5" customHeight="1">
      <c r="A27" s="2"/>
      <c r="B27" s="511"/>
      <c r="C27" s="511"/>
      <c r="D27" s="191"/>
      <c r="E27" s="227"/>
      <c r="F27" s="228"/>
      <c r="G27" s="228"/>
      <c r="H27" s="228"/>
      <c r="I27" s="228"/>
      <c r="J27" s="228"/>
      <c r="K27" s="228"/>
      <c r="L27" s="228"/>
      <c r="M27" s="228"/>
      <c r="N27" s="229"/>
      <c r="O27" s="191"/>
      <c r="P27" s="227"/>
      <c r="Q27" s="228"/>
      <c r="R27" s="228"/>
      <c r="S27" s="228"/>
      <c r="T27" s="228"/>
      <c r="U27" s="228"/>
      <c r="V27" s="228"/>
      <c r="W27" s="228"/>
      <c r="X27" s="228"/>
      <c r="Y27" s="229"/>
      <c r="Z27" s="191"/>
      <c r="AA27" s="227"/>
      <c r="AB27" s="228"/>
      <c r="AC27" s="228"/>
      <c r="AD27" s="228"/>
      <c r="AE27" s="228"/>
      <c r="AF27" s="228"/>
      <c r="AG27" s="228"/>
      <c r="AH27" s="228"/>
      <c r="AI27" s="228"/>
      <c r="AJ27" s="229"/>
      <c r="AK27" s="191"/>
      <c r="AL27" s="234"/>
      <c r="AM27" s="235"/>
      <c r="AN27" s="235"/>
      <c r="AO27" s="235"/>
      <c r="AP27" s="235"/>
      <c r="AQ27" s="235"/>
      <c r="AR27" s="235"/>
      <c r="AS27" s="235"/>
      <c r="AT27" s="235"/>
      <c r="AU27" s="236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180" customFormat="1" ht="7.5" customHeight="1">
      <c r="A28" s="2"/>
      <c r="B28" s="511"/>
      <c r="C28" s="511"/>
      <c r="D28" s="191"/>
      <c r="E28" s="227"/>
      <c r="F28" s="228"/>
      <c r="G28" s="228"/>
      <c r="H28" s="228"/>
      <c r="I28" s="228"/>
      <c r="J28" s="228"/>
      <c r="K28" s="228"/>
      <c r="L28" s="228"/>
      <c r="M28" s="228"/>
      <c r="N28" s="229"/>
      <c r="O28" s="191"/>
      <c r="P28" s="227"/>
      <c r="Q28" s="228"/>
      <c r="R28" s="228"/>
      <c r="S28" s="228"/>
      <c r="T28" s="228"/>
      <c r="U28" s="228"/>
      <c r="V28" s="228"/>
      <c r="W28" s="228"/>
      <c r="X28" s="228"/>
      <c r="Y28" s="229"/>
      <c r="Z28" s="191"/>
      <c r="AA28" s="227"/>
      <c r="AB28" s="228"/>
      <c r="AC28" s="228"/>
      <c r="AD28" s="228"/>
      <c r="AE28" s="228"/>
      <c r="AF28" s="228"/>
      <c r="AG28" s="228"/>
      <c r="AH28" s="228"/>
      <c r="AI28" s="228"/>
      <c r="AJ28" s="229"/>
      <c r="AK28" s="191"/>
      <c r="AL28" s="234"/>
      <c r="AM28" s="235"/>
      <c r="AN28" s="235"/>
      <c r="AO28" s="235"/>
      <c r="AP28" s="235"/>
      <c r="AQ28" s="235"/>
      <c r="AR28" s="235"/>
      <c r="AS28" s="235"/>
      <c r="AT28" s="235"/>
      <c r="AU28" s="236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180" customFormat="1" ht="7.5" customHeight="1">
      <c r="A29" s="2"/>
      <c r="B29" s="511"/>
      <c r="C29" s="511"/>
      <c r="D29" s="191"/>
      <c r="E29" s="230"/>
      <c r="F29" s="231"/>
      <c r="G29" s="231"/>
      <c r="H29" s="231"/>
      <c r="I29" s="231"/>
      <c r="J29" s="231"/>
      <c r="K29" s="231"/>
      <c r="L29" s="231"/>
      <c r="M29" s="231"/>
      <c r="N29" s="232"/>
      <c r="O29" s="191"/>
      <c r="P29" s="230"/>
      <c r="Q29" s="231"/>
      <c r="R29" s="231"/>
      <c r="S29" s="231"/>
      <c r="T29" s="231"/>
      <c r="U29" s="231"/>
      <c r="V29" s="231"/>
      <c r="W29" s="231"/>
      <c r="X29" s="231"/>
      <c r="Y29" s="232"/>
      <c r="Z29" s="191"/>
      <c r="AA29" s="230"/>
      <c r="AB29" s="231"/>
      <c r="AC29" s="231"/>
      <c r="AD29" s="231"/>
      <c r="AE29" s="231"/>
      <c r="AF29" s="231"/>
      <c r="AG29" s="231"/>
      <c r="AH29" s="231"/>
      <c r="AI29" s="231"/>
      <c r="AJ29" s="232"/>
      <c r="AK29" s="191"/>
      <c r="AL29" s="237"/>
      <c r="AM29" s="238"/>
      <c r="AN29" s="238"/>
      <c r="AO29" s="238"/>
      <c r="AP29" s="238"/>
      <c r="AQ29" s="238"/>
      <c r="AR29" s="238"/>
      <c r="AS29" s="238"/>
      <c r="AT29" s="238"/>
      <c r="AU29" s="239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180" customFormat="1" ht="6.75" customHeight="1">
      <c r="A30" s="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180" customFormat="1" ht="6.75" customHeight="1">
      <c r="A31" s="2"/>
      <c r="B31" s="478" t="s">
        <v>337</v>
      </c>
      <c r="C31" s="478"/>
      <c r="D31" s="188"/>
      <c r="E31" s="480" t="s">
        <v>338</v>
      </c>
      <c r="F31" s="480"/>
      <c r="G31" s="480"/>
      <c r="H31" s="480"/>
      <c r="I31" s="480"/>
      <c r="J31" s="480"/>
      <c r="K31" s="480"/>
      <c r="L31" s="480"/>
      <c r="M31" s="480"/>
      <c r="N31" s="480"/>
      <c r="O31" s="194"/>
      <c r="P31" s="480" t="s">
        <v>339</v>
      </c>
      <c r="Q31" s="480"/>
      <c r="R31" s="480"/>
      <c r="S31" s="480"/>
      <c r="T31" s="480"/>
      <c r="U31" s="480"/>
      <c r="V31" s="480"/>
      <c r="W31" s="480"/>
      <c r="X31" s="480"/>
      <c r="Y31" s="480"/>
      <c r="Z31" s="194"/>
      <c r="AA31" s="480" t="s">
        <v>340</v>
      </c>
      <c r="AB31" s="480"/>
      <c r="AC31" s="480"/>
      <c r="AD31" s="480"/>
      <c r="AE31" s="480"/>
      <c r="AF31" s="480"/>
      <c r="AG31" s="480"/>
      <c r="AH31" s="480"/>
      <c r="AI31" s="480"/>
      <c r="AJ31" s="480"/>
      <c r="AK31" s="195"/>
      <c r="AL31" s="480" t="s">
        <v>341</v>
      </c>
      <c r="AM31" s="480"/>
      <c r="AN31" s="480"/>
      <c r="AO31" s="480"/>
      <c r="AP31" s="480"/>
      <c r="AQ31" s="480"/>
      <c r="AR31" s="480"/>
      <c r="AS31" s="480"/>
      <c r="AT31" s="480"/>
      <c r="AU31" s="480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180" customFormat="1" ht="6.75" customHeight="1">
      <c r="A32" s="2"/>
      <c r="B32" s="479"/>
      <c r="C32" s="479"/>
      <c r="D32" s="188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194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194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195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181" customFormat="1" ht="6.75" customHeight="1">
      <c r="A33" s="182"/>
      <c r="B33" s="528" t="s">
        <v>147</v>
      </c>
      <c r="C33" s="525" t="s">
        <v>373</v>
      </c>
      <c r="D33" s="188"/>
      <c r="E33" s="528" t="s">
        <v>382</v>
      </c>
      <c r="F33" s="521"/>
      <c r="G33" s="521"/>
      <c r="H33" s="521"/>
      <c r="I33" s="521"/>
      <c r="J33" s="524" t="s">
        <v>375</v>
      </c>
      <c r="K33" s="524"/>
      <c r="L33" s="524"/>
      <c r="M33" s="524"/>
      <c r="N33" s="525"/>
      <c r="O33" s="189"/>
      <c r="P33" s="520" t="s">
        <v>383</v>
      </c>
      <c r="Q33" s="521"/>
      <c r="R33" s="521"/>
      <c r="S33" s="521"/>
      <c r="T33" s="521"/>
      <c r="U33" s="524" t="s">
        <v>148</v>
      </c>
      <c r="V33" s="524"/>
      <c r="W33" s="524"/>
      <c r="X33" s="524"/>
      <c r="Y33" s="525"/>
      <c r="Z33" s="189"/>
      <c r="AA33" s="520" t="s">
        <v>342</v>
      </c>
      <c r="AB33" s="521"/>
      <c r="AC33" s="521"/>
      <c r="AD33" s="521"/>
      <c r="AE33" s="521"/>
      <c r="AF33" s="524" t="s">
        <v>372</v>
      </c>
      <c r="AG33" s="524"/>
      <c r="AH33" s="524"/>
      <c r="AI33" s="524"/>
      <c r="AJ33" s="525"/>
      <c r="AK33" s="195"/>
      <c r="AL33" s="520" t="s">
        <v>103</v>
      </c>
      <c r="AM33" s="521"/>
      <c r="AN33" s="521"/>
      <c r="AO33" s="521"/>
      <c r="AP33" s="521"/>
      <c r="AQ33" s="524" t="s">
        <v>26</v>
      </c>
      <c r="AR33" s="524"/>
      <c r="AS33" s="524"/>
      <c r="AT33" s="524"/>
      <c r="AU33" s="525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</row>
    <row r="34" spans="1:81" s="181" customFormat="1" ht="6.75" customHeight="1">
      <c r="A34" s="182"/>
      <c r="B34" s="522"/>
      <c r="C34" s="527"/>
      <c r="D34" s="188"/>
      <c r="E34" s="522"/>
      <c r="F34" s="523"/>
      <c r="G34" s="523"/>
      <c r="H34" s="523"/>
      <c r="I34" s="523"/>
      <c r="J34" s="526"/>
      <c r="K34" s="526"/>
      <c r="L34" s="526"/>
      <c r="M34" s="526"/>
      <c r="N34" s="527"/>
      <c r="O34" s="189"/>
      <c r="P34" s="522"/>
      <c r="Q34" s="523"/>
      <c r="R34" s="523"/>
      <c r="S34" s="523"/>
      <c r="T34" s="523"/>
      <c r="U34" s="526"/>
      <c r="V34" s="526"/>
      <c r="W34" s="526"/>
      <c r="X34" s="526"/>
      <c r="Y34" s="527"/>
      <c r="Z34" s="189"/>
      <c r="AA34" s="522"/>
      <c r="AB34" s="523"/>
      <c r="AC34" s="523"/>
      <c r="AD34" s="523"/>
      <c r="AE34" s="523"/>
      <c r="AF34" s="526"/>
      <c r="AG34" s="526"/>
      <c r="AH34" s="526"/>
      <c r="AI34" s="526"/>
      <c r="AJ34" s="527"/>
      <c r="AK34" s="195"/>
      <c r="AL34" s="522"/>
      <c r="AM34" s="523"/>
      <c r="AN34" s="523"/>
      <c r="AO34" s="523"/>
      <c r="AP34" s="523"/>
      <c r="AQ34" s="526"/>
      <c r="AR34" s="526"/>
      <c r="AS34" s="526"/>
      <c r="AT34" s="526"/>
      <c r="AU34" s="527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</row>
    <row r="35" spans="1:81" s="181" customFormat="1" ht="6.75" customHeight="1">
      <c r="A35" s="182"/>
      <c r="B35" s="537" t="s">
        <v>87</v>
      </c>
      <c r="C35" s="538" t="s">
        <v>206</v>
      </c>
      <c r="D35" s="188"/>
      <c r="E35" s="529" t="s">
        <v>379</v>
      </c>
      <c r="F35" s="530"/>
      <c r="G35" s="530"/>
      <c r="H35" s="530"/>
      <c r="I35" s="530"/>
      <c r="J35" s="533" t="s">
        <v>375</v>
      </c>
      <c r="K35" s="533"/>
      <c r="L35" s="533"/>
      <c r="M35" s="533"/>
      <c r="N35" s="534"/>
      <c r="O35" s="189"/>
      <c r="P35" s="529" t="s">
        <v>384</v>
      </c>
      <c r="Q35" s="530"/>
      <c r="R35" s="530"/>
      <c r="S35" s="530"/>
      <c r="T35" s="530"/>
      <c r="U35" s="533" t="s">
        <v>148</v>
      </c>
      <c r="V35" s="533"/>
      <c r="W35" s="533"/>
      <c r="X35" s="533"/>
      <c r="Y35" s="534"/>
      <c r="Z35" s="189"/>
      <c r="AA35" s="529" t="s">
        <v>385</v>
      </c>
      <c r="AB35" s="530"/>
      <c r="AC35" s="530"/>
      <c r="AD35" s="530"/>
      <c r="AE35" s="530"/>
      <c r="AF35" s="533" t="s">
        <v>372</v>
      </c>
      <c r="AG35" s="533"/>
      <c r="AH35" s="533"/>
      <c r="AI35" s="533"/>
      <c r="AJ35" s="534"/>
      <c r="AK35" s="195"/>
      <c r="AL35" s="529" t="s">
        <v>105</v>
      </c>
      <c r="AM35" s="530"/>
      <c r="AN35" s="530"/>
      <c r="AO35" s="530"/>
      <c r="AP35" s="530"/>
      <c r="AQ35" s="533" t="s">
        <v>26</v>
      </c>
      <c r="AR35" s="533"/>
      <c r="AS35" s="533"/>
      <c r="AT35" s="533"/>
      <c r="AU35" s="534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</row>
    <row r="36" spans="1:81" s="181" customFormat="1" ht="6.75" customHeight="1">
      <c r="A36" s="182"/>
      <c r="B36" s="531"/>
      <c r="C36" s="539"/>
      <c r="D36" s="188"/>
      <c r="E36" s="531"/>
      <c r="F36" s="532"/>
      <c r="G36" s="532"/>
      <c r="H36" s="532"/>
      <c r="I36" s="532"/>
      <c r="J36" s="535"/>
      <c r="K36" s="535"/>
      <c r="L36" s="535"/>
      <c r="M36" s="535"/>
      <c r="N36" s="536"/>
      <c r="O36" s="189"/>
      <c r="P36" s="531"/>
      <c r="Q36" s="532"/>
      <c r="R36" s="532"/>
      <c r="S36" s="532"/>
      <c r="T36" s="532"/>
      <c r="U36" s="535"/>
      <c r="V36" s="535"/>
      <c r="W36" s="535"/>
      <c r="X36" s="535"/>
      <c r="Y36" s="536"/>
      <c r="Z36" s="189"/>
      <c r="AA36" s="531"/>
      <c r="AB36" s="532"/>
      <c r="AC36" s="532"/>
      <c r="AD36" s="532"/>
      <c r="AE36" s="532"/>
      <c r="AF36" s="535"/>
      <c r="AG36" s="535"/>
      <c r="AH36" s="535"/>
      <c r="AI36" s="535"/>
      <c r="AJ36" s="536"/>
      <c r="AK36" s="195"/>
      <c r="AL36" s="531"/>
      <c r="AM36" s="532"/>
      <c r="AN36" s="532"/>
      <c r="AO36" s="532"/>
      <c r="AP36" s="532"/>
      <c r="AQ36" s="535"/>
      <c r="AR36" s="535"/>
      <c r="AS36" s="535"/>
      <c r="AT36" s="535"/>
      <c r="AU36" s="536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</row>
    <row r="37" spans="1:81" s="180" customFormat="1" ht="7.5" customHeight="1">
      <c r="A37" s="2"/>
      <c r="B37" s="540"/>
      <c r="C37" s="541"/>
      <c r="D37" s="191"/>
      <c r="E37" s="240"/>
      <c r="F37" s="241"/>
      <c r="G37" s="241"/>
      <c r="H37" s="241"/>
      <c r="I37" s="241"/>
      <c r="J37" s="241"/>
      <c r="K37" s="241"/>
      <c r="L37" s="241"/>
      <c r="M37" s="241"/>
      <c r="N37" s="242"/>
      <c r="O37" s="191"/>
      <c r="P37" s="240"/>
      <c r="Q37" s="241"/>
      <c r="R37" s="241"/>
      <c r="S37" s="241"/>
      <c r="T37" s="241"/>
      <c r="U37" s="241"/>
      <c r="V37" s="241"/>
      <c r="W37" s="241"/>
      <c r="X37" s="241"/>
      <c r="Y37" s="242"/>
      <c r="Z37" s="191"/>
      <c r="AA37" s="240"/>
      <c r="AB37" s="241"/>
      <c r="AC37" s="241"/>
      <c r="AD37" s="241"/>
      <c r="AE37" s="241"/>
      <c r="AF37" s="241"/>
      <c r="AG37" s="241"/>
      <c r="AH37" s="241"/>
      <c r="AI37" s="241"/>
      <c r="AJ37" s="242"/>
      <c r="AK37" s="193"/>
      <c r="AL37" s="558"/>
      <c r="AM37" s="559"/>
      <c r="AN37" s="559"/>
      <c r="AO37" s="559"/>
      <c r="AP37" s="559"/>
      <c r="AQ37" s="560"/>
      <c r="AR37" s="560"/>
      <c r="AS37" s="560"/>
      <c r="AT37" s="560"/>
      <c r="AU37" s="561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s="180" customFormat="1" ht="7.5" customHeight="1">
      <c r="A38" s="2"/>
      <c r="B38" s="542"/>
      <c r="C38" s="543"/>
      <c r="D38" s="191"/>
      <c r="E38" s="243"/>
      <c r="F38" s="244"/>
      <c r="G38" s="244"/>
      <c r="H38" s="244"/>
      <c r="I38" s="244"/>
      <c r="J38" s="244"/>
      <c r="K38" s="244"/>
      <c r="L38" s="244"/>
      <c r="M38" s="244"/>
      <c r="N38" s="245"/>
      <c r="O38" s="191"/>
      <c r="P38" s="243"/>
      <c r="Q38" s="244"/>
      <c r="R38" s="244"/>
      <c r="S38" s="244"/>
      <c r="T38" s="244"/>
      <c r="U38" s="244"/>
      <c r="V38" s="244"/>
      <c r="W38" s="244"/>
      <c r="X38" s="244"/>
      <c r="Y38" s="245"/>
      <c r="Z38" s="191"/>
      <c r="AA38" s="243"/>
      <c r="AB38" s="244"/>
      <c r="AC38" s="244"/>
      <c r="AD38" s="244"/>
      <c r="AE38" s="244"/>
      <c r="AF38" s="244"/>
      <c r="AG38" s="244"/>
      <c r="AH38" s="244"/>
      <c r="AI38" s="244"/>
      <c r="AJ38" s="245"/>
      <c r="AK38" s="193"/>
      <c r="AL38" s="562"/>
      <c r="AM38" s="563"/>
      <c r="AN38" s="563"/>
      <c r="AO38" s="563"/>
      <c r="AP38" s="563"/>
      <c r="AQ38" s="564"/>
      <c r="AR38" s="564"/>
      <c r="AS38" s="564"/>
      <c r="AT38" s="564"/>
      <c r="AU38" s="565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s="180" customFormat="1" ht="7.5" customHeight="1">
      <c r="A39" s="2"/>
      <c r="B39" s="542"/>
      <c r="C39" s="543"/>
      <c r="D39" s="191"/>
      <c r="E39" s="243"/>
      <c r="F39" s="244"/>
      <c r="G39" s="244"/>
      <c r="H39" s="244"/>
      <c r="I39" s="244"/>
      <c r="J39" s="244"/>
      <c r="K39" s="244"/>
      <c r="L39" s="244"/>
      <c r="M39" s="244"/>
      <c r="N39" s="245"/>
      <c r="O39" s="191"/>
      <c r="P39" s="243"/>
      <c r="Q39" s="244"/>
      <c r="R39" s="244"/>
      <c r="S39" s="244"/>
      <c r="T39" s="244"/>
      <c r="U39" s="244"/>
      <c r="V39" s="244"/>
      <c r="W39" s="244"/>
      <c r="X39" s="244"/>
      <c r="Y39" s="245"/>
      <c r="Z39" s="191"/>
      <c r="AA39" s="243"/>
      <c r="AB39" s="244"/>
      <c r="AC39" s="244"/>
      <c r="AD39" s="244"/>
      <c r="AE39" s="244"/>
      <c r="AF39" s="244"/>
      <c r="AG39" s="244"/>
      <c r="AH39" s="244"/>
      <c r="AI39" s="244"/>
      <c r="AJ39" s="245"/>
      <c r="AK39" s="193"/>
      <c r="AL39" s="566"/>
      <c r="AM39" s="564"/>
      <c r="AN39" s="564"/>
      <c r="AO39" s="564"/>
      <c r="AP39" s="564"/>
      <c r="AQ39" s="564"/>
      <c r="AR39" s="564"/>
      <c r="AS39" s="564"/>
      <c r="AT39" s="564"/>
      <c r="AU39" s="565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s="180" customFormat="1" ht="7.5" customHeight="1">
      <c r="A40" s="2"/>
      <c r="B40" s="542"/>
      <c r="C40" s="543"/>
      <c r="D40" s="191"/>
      <c r="E40" s="243"/>
      <c r="F40" s="244"/>
      <c r="G40" s="244"/>
      <c r="H40" s="244"/>
      <c r="I40" s="244"/>
      <c r="J40" s="244"/>
      <c r="K40" s="244"/>
      <c r="L40" s="244"/>
      <c r="M40" s="244"/>
      <c r="N40" s="245"/>
      <c r="O40" s="191"/>
      <c r="P40" s="243"/>
      <c r="Q40" s="244"/>
      <c r="R40" s="244"/>
      <c r="S40" s="244"/>
      <c r="T40" s="244"/>
      <c r="U40" s="244"/>
      <c r="V40" s="244"/>
      <c r="W40" s="244"/>
      <c r="X40" s="244"/>
      <c r="Y40" s="245"/>
      <c r="Z40" s="191"/>
      <c r="AA40" s="243"/>
      <c r="AB40" s="244"/>
      <c r="AC40" s="244"/>
      <c r="AD40" s="244"/>
      <c r="AE40" s="244"/>
      <c r="AF40" s="244"/>
      <c r="AG40" s="244"/>
      <c r="AH40" s="244"/>
      <c r="AI40" s="244"/>
      <c r="AJ40" s="245"/>
      <c r="AK40" s="193"/>
      <c r="AL40" s="566"/>
      <c r="AM40" s="564"/>
      <c r="AN40" s="564"/>
      <c r="AO40" s="564"/>
      <c r="AP40" s="564"/>
      <c r="AQ40" s="564"/>
      <c r="AR40" s="564"/>
      <c r="AS40" s="564"/>
      <c r="AT40" s="564"/>
      <c r="AU40" s="565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s="180" customFormat="1" ht="7.5" customHeight="1">
      <c r="A41" s="2"/>
      <c r="B41" s="542"/>
      <c r="C41" s="543"/>
      <c r="D41" s="191"/>
      <c r="E41" s="243"/>
      <c r="F41" s="244"/>
      <c r="G41" s="244"/>
      <c r="H41" s="244"/>
      <c r="I41" s="244"/>
      <c r="J41" s="244"/>
      <c r="K41" s="244"/>
      <c r="L41" s="244"/>
      <c r="M41" s="244"/>
      <c r="N41" s="245"/>
      <c r="O41" s="191"/>
      <c r="P41" s="243"/>
      <c r="Q41" s="244"/>
      <c r="R41" s="244"/>
      <c r="S41" s="244"/>
      <c r="T41" s="244"/>
      <c r="U41" s="244"/>
      <c r="V41" s="244"/>
      <c r="W41" s="244"/>
      <c r="X41" s="244"/>
      <c r="Y41" s="245"/>
      <c r="Z41" s="191"/>
      <c r="AA41" s="243"/>
      <c r="AB41" s="244"/>
      <c r="AC41" s="244"/>
      <c r="AD41" s="244"/>
      <c r="AE41" s="244"/>
      <c r="AF41" s="244"/>
      <c r="AG41" s="244"/>
      <c r="AH41" s="244"/>
      <c r="AI41" s="244"/>
      <c r="AJ41" s="245"/>
      <c r="AK41" s="193"/>
      <c r="AL41" s="566"/>
      <c r="AM41" s="564"/>
      <c r="AN41" s="564"/>
      <c r="AO41" s="564"/>
      <c r="AP41" s="564"/>
      <c r="AQ41" s="564"/>
      <c r="AR41" s="564"/>
      <c r="AS41" s="564"/>
      <c r="AT41" s="564"/>
      <c r="AU41" s="565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s="180" customFormat="1" ht="7.5" customHeight="1">
      <c r="A42" s="2"/>
      <c r="B42" s="542"/>
      <c r="C42" s="543"/>
      <c r="D42" s="191"/>
      <c r="E42" s="243"/>
      <c r="F42" s="244"/>
      <c r="G42" s="244"/>
      <c r="H42" s="244"/>
      <c r="I42" s="244"/>
      <c r="J42" s="244"/>
      <c r="K42" s="244"/>
      <c r="L42" s="244"/>
      <c r="M42" s="244"/>
      <c r="N42" s="245"/>
      <c r="O42" s="191"/>
      <c r="P42" s="243"/>
      <c r="Q42" s="244"/>
      <c r="R42" s="244"/>
      <c r="S42" s="244"/>
      <c r="T42" s="244"/>
      <c r="U42" s="244"/>
      <c r="V42" s="244"/>
      <c r="W42" s="244"/>
      <c r="X42" s="244"/>
      <c r="Y42" s="245"/>
      <c r="Z42" s="191"/>
      <c r="AA42" s="243"/>
      <c r="AB42" s="244"/>
      <c r="AC42" s="244"/>
      <c r="AD42" s="244"/>
      <c r="AE42" s="244"/>
      <c r="AF42" s="244"/>
      <c r="AG42" s="244"/>
      <c r="AH42" s="244"/>
      <c r="AI42" s="244"/>
      <c r="AJ42" s="245"/>
      <c r="AK42" s="193"/>
      <c r="AL42" s="566"/>
      <c r="AM42" s="564"/>
      <c r="AN42" s="564"/>
      <c r="AO42" s="564"/>
      <c r="AP42" s="564"/>
      <c r="AQ42" s="564"/>
      <c r="AR42" s="564"/>
      <c r="AS42" s="564"/>
      <c r="AT42" s="564"/>
      <c r="AU42" s="565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s="180" customFormat="1" ht="7.5" customHeight="1">
      <c r="A43" s="2"/>
      <c r="B43" s="542"/>
      <c r="C43" s="543"/>
      <c r="D43" s="191"/>
      <c r="E43" s="243"/>
      <c r="F43" s="244"/>
      <c r="G43" s="244"/>
      <c r="H43" s="244"/>
      <c r="I43" s="244"/>
      <c r="J43" s="244"/>
      <c r="K43" s="244"/>
      <c r="L43" s="244"/>
      <c r="M43" s="244"/>
      <c r="N43" s="245"/>
      <c r="O43" s="191"/>
      <c r="P43" s="243"/>
      <c r="Q43" s="244"/>
      <c r="R43" s="244"/>
      <c r="S43" s="244"/>
      <c r="T43" s="244"/>
      <c r="U43" s="244"/>
      <c r="V43" s="244"/>
      <c r="W43" s="244"/>
      <c r="X43" s="244"/>
      <c r="Y43" s="245"/>
      <c r="Z43" s="191"/>
      <c r="AA43" s="243"/>
      <c r="AB43" s="244"/>
      <c r="AC43" s="244"/>
      <c r="AD43" s="244"/>
      <c r="AE43" s="244"/>
      <c r="AF43" s="244"/>
      <c r="AG43" s="244"/>
      <c r="AH43" s="244"/>
      <c r="AI43" s="244"/>
      <c r="AJ43" s="245"/>
      <c r="AK43" s="193"/>
      <c r="AL43" s="566"/>
      <c r="AM43" s="564"/>
      <c r="AN43" s="564"/>
      <c r="AO43" s="564"/>
      <c r="AP43" s="564"/>
      <c r="AQ43" s="564"/>
      <c r="AR43" s="564"/>
      <c r="AS43" s="564"/>
      <c r="AT43" s="564"/>
      <c r="AU43" s="565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s="180" customFormat="1" ht="7.5" customHeight="1">
      <c r="A44" s="2"/>
      <c r="B44" s="544"/>
      <c r="C44" s="545"/>
      <c r="D44" s="191"/>
      <c r="E44" s="246"/>
      <c r="F44" s="247"/>
      <c r="G44" s="247"/>
      <c r="H44" s="247"/>
      <c r="I44" s="247"/>
      <c r="J44" s="247"/>
      <c r="K44" s="247"/>
      <c r="L44" s="247"/>
      <c r="M44" s="247"/>
      <c r="N44" s="248"/>
      <c r="O44" s="191"/>
      <c r="P44" s="246"/>
      <c r="Q44" s="247"/>
      <c r="R44" s="247"/>
      <c r="S44" s="247"/>
      <c r="T44" s="247"/>
      <c r="U44" s="247"/>
      <c r="V44" s="247"/>
      <c r="W44" s="247"/>
      <c r="X44" s="247"/>
      <c r="Y44" s="248"/>
      <c r="Z44" s="191"/>
      <c r="AA44" s="246"/>
      <c r="AB44" s="247"/>
      <c r="AC44" s="247"/>
      <c r="AD44" s="247"/>
      <c r="AE44" s="247"/>
      <c r="AF44" s="247"/>
      <c r="AG44" s="247"/>
      <c r="AH44" s="247"/>
      <c r="AI44" s="247"/>
      <c r="AJ44" s="248"/>
      <c r="AK44" s="193"/>
      <c r="AL44" s="567"/>
      <c r="AM44" s="568"/>
      <c r="AN44" s="568"/>
      <c r="AO44" s="568"/>
      <c r="AP44" s="568"/>
      <c r="AQ44" s="568"/>
      <c r="AR44" s="568"/>
      <c r="AS44" s="568"/>
      <c r="AT44" s="568"/>
      <c r="AU44" s="569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s="180" customFormat="1" ht="6.75" customHeight="1">
      <c r="A45" s="2"/>
      <c r="B45" s="546" t="s">
        <v>343</v>
      </c>
      <c r="C45" s="546"/>
      <c r="D45" s="192"/>
      <c r="E45" s="548" t="s">
        <v>344</v>
      </c>
      <c r="F45" s="548"/>
      <c r="G45" s="548"/>
      <c r="H45" s="548"/>
      <c r="I45" s="548"/>
      <c r="J45" s="548"/>
      <c r="K45" s="548"/>
      <c r="L45" s="548"/>
      <c r="M45" s="548"/>
      <c r="N45" s="548"/>
      <c r="O45" s="194"/>
      <c r="P45" s="548" t="s">
        <v>345</v>
      </c>
      <c r="Q45" s="548"/>
      <c r="R45" s="548"/>
      <c r="S45" s="548"/>
      <c r="T45" s="548"/>
      <c r="U45" s="548"/>
      <c r="V45" s="548"/>
      <c r="W45" s="548"/>
      <c r="X45" s="548"/>
      <c r="Y45" s="548"/>
      <c r="Z45" s="194"/>
      <c r="AA45" s="548" t="s">
        <v>346</v>
      </c>
      <c r="AB45" s="548"/>
      <c r="AC45" s="548"/>
      <c r="AD45" s="548"/>
      <c r="AE45" s="548"/>
      <c r="AF45" s="548"/>
      <c r="AG45" s="548"/>
      <c r="AH45" s="548"/>
      <c r="AI45" s="548"/>
      <c r="AJ45" s="548"/>
      <c r="AK45" s="193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s="180" customFormat="1" ht="6.75" customHeight="1">
      <c r="A46" s="2"/>
      <c r="B46" s="547"/>
      <c r="C46" s="547"/>
      <c r="D46" s="192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194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194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193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s="181" customFormat="1" ht="6.75" customHeight="1">
      <c r="A47" s="182"/>
      <c r="B47" s="550" t="s">
        <v>386</v>
      </c>
      <c r="C47" s="552" t="s">
        <v>37</v>
      </c>
      <c r="D47" s="189"/>
      <c r="E47" s="520" t="s">
        <v>387</v>
      </c>
      <c r="F47" s="521"/>
      <c r="G47" s="521"/>
      <c r="H47" s="521"/>
      <c r="I47" s="521"/>
      <c r="J47" s="524" t="s">
        <v>375</v>
      </c>
      <c r="K47" s="524"/>
      <c r="L47" s="524"/>
      <c r="M47" s="524"/>
      <c r="N47" s="525"/>
      <c r="O47" s="189"/>
      <c r="P47" s="520" t="s">
        <v>283</v>
      </c>
      <c r="Q47" s="521"/>
      <c r="R47" s="521"/>
      <c r="S47" s="521"/>
      <c r="T47" s="521"/>
      <c r="U47" s="524" t="s">
        <v>100</v>
      </c>
      <c r="V47" s="524"/>
      <c r="W47" s="524"/>
      <c r="X47" s="524"/>
      <c r="Y47" s="525"/>
      <c r="Z47" s="189"/>
      <c r="AA47" s="520" t="s">
        <v>376</v>
      </c>
      <c r="AB47" s="521"/>
      <c r="AC47" s="521"/>
      <c r="AD47" s="521"/>
      <c r="AE47" s="521"/>
      <c r="AF47" s="524" t="s">
        <v>377</v>
      </c>
      <c r="AG47" s="524"/>
      <c r="AH47" s="524"/>
      <c r="AI47" s="524"/>
      <c r="AJ47" s="525"/>
      <c r="AK47" s="195"/>
      <c r="AL47" s="570" t="s">
        <v>378</v>
      </c>
      <c r="AM47" s="571"/>
      <c r="AN47" s="571"/>
      <c r="AO47" s="571"/>
      <c r="AP47" s="571"/>
      <c r="AQ47" s="574" t="s">
        <v>378</v>
      </c>
      <c r="AR47" s="574"/>
      <c r="AS47" s="574"/>
      <c r="AT47" s="574"/>
      <c r="AU47" s="575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</row>
    <row r="48" spans="1:81" s="181" customFormat="1" ht="6.75" customHeight="1">
      <c r="A48" s="182"/>
      <c r="B48" s="551"/>
      <c r="C48" s="553"/>
      <c r="D48" s="189"/>
      <c r="E48" s="522"/>
      <c r="F48" s="523"/>
      <c r="G48" s="523"/>
      <c r="H48" s="523"/>
      <c r="I48" s="523"/>
      <c r="J48" s="526"/>
      <c r="K48" s="526"/>
      <c r="L48" s="526"/>
      <c r="M48" s="526"/>
      <c r="N48" s="527"/>
      <c r="O48" s="189"/>
      <c r="P48" s="522"/>
      <c r="Q48" s="523"/>
      <c r="R48" s="523"/>
      <c r="S48" s="523"/>
      <c r="T48" s="523"/>
      <c r="U48" s="526"/>
      <c r="V48" s="526"/>
      <c r="W48" s="526"/>
      <c r="X48" s="526"/>
      <c r="Y48" s="527"/>
      <c r="Z48" s="189"/>
      <c r="AA48" s="522"/>
      <c r="AB48" s="523"/>
      <c r="AC48" s="523"/>
      <c r="AD48" s="523"/>
      <c r="AE48" s="523"/>
      <c r="AF48" s="526"/>
      <c r="AG48" s="526"/>
      <c r="AH48" s="526"/>
      <c r="AI48" s="526"/>
      <c r="AJ48" s="527"/>
      <c r="AK48" s="195"/>
      <c r="AL48" s="572"/>
      <c r="AM48" s="573"/>
      <c r="AN48" s="573"/>
      <c r="AO48" s="573"/>
      <c r="AP48" s="573"/>
      <c r="AQ48" s="576"/>
      <c r="AR48" s="576"/>
      <c r="AS48" s="576"/>
      <c r="AT48" s="576"/>
      <c r="AU48" s="577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</row>
    <row r="49" spans="1:81" s="181" customFormat="1" ht="6.75" customHeight="1">
      <c r="A49" s="182"/>
      <c r="B49" s="554" t="s">
        <v>78</v>
      </c>
      <c r="C49" s="538" t="s">
        <v>206</v>
      </c>
      <c r="D49" s="189"/>
      <c r="E49" s="529" t="s">
        <v>388</v>
      </c>
      <c r="F49" s="530"/>
      <c r="G49" s="530"/>
      <c r="H49" s="530"/>
      <c r="I49" s="530"/>
      <c r="J49" s="533" t="s">
        <v>375</v>
      </c>
      <c r="K49" s="533"/>
      <c r="L49" s="533"/>
      <c r="M49" s="533"/>
      <c r="N49" s="534"/>
      <c r="O49" s="189"/>
      <c r="P49" s="529" t="s">
        <v>284</v>
      </c>
      <c r="Q49" s="530"/>
      <c r="R49" s="530"/>
      <c r="S49" s="530"/>
      <c r="T49" s="530"/>
      <c r="U49" s="533" t="s">
        <v>100</v>
      </c>
      <c r="V49" s="533"/>
      <c r="W49" s="533"/>
      <c r="X49" s="533"/>
      <c r="Y49" s="534"/>
      <c r="Z49" s="189"/>
      <c r="AA49" s="529" t="s">
        <v>389</v>
      </c>
      <c r="AB49" s="530"/>
      <c r="AC49" s="530"/>
      <c r="AD49" s="530"/>
      <c r="AE49" s="530"/>
      <c r="AF49" s="533" t="s">
        <v>377</v>
      </c>
      <c r="AG49" s="533"/>
      <c r="AH49" s="533"/>
      <c r="AI49" s="533"/>
      <c r="AJ49" s="534"/>
      <c r="AK49" s="195"/>
      <c r="AL49" s="578" t="s">
        <v>378</v>
      </c>
      <c r="AM49" s="579"/>
      <c r="AN49" s="579"/>
      <c r="AO49" s="579"/>
      <c r="AP49" s="579"/>
      <c r="AQ49" s="582" t="s">
        <v>378</v>
      </c>
      <c r="AR49" s="582"/>
      <c r="AS49" s="582"/>
      <c r="AT49" s="582"/>
      <c r="AU49" s="583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</row>
    <row r="50" spans="1:81" s="181" customFormat="1" ht="6.75" customHeight="1">
      <c r="A50" s="182"/>
      <c r="B50" s="555"/>
      <c r="C50" s="539"/>
      <c r="D50" s="189"/>
      <c r="E50" s="531"/>
      <c r="F50" s="532"/>
      <c r="G50" s="532"/>
      <c r="H50" s="532"/>
      <c r="I50" s="532"/>
      <c r="J50" s="535"/>
      <c r="K50" s="535"/>
      <c r="L50" s="535"/>
      <c r="M50" s="535"/>
      <c r="N50" s="536"/>
      <c r="O50" s="189"/>
      <c r="P50" s="531"/>
      <c r="Q50" s="532"/>
      <c r="R50" s="532"/>
      <c r="S50" s="532"/>
      <c r="T50" s="532"/>
      <c r="U50" s="535"/>
      <c r="V50" s="535"/>
      <c r="W50" s="535"/>
      <c r="X50" s="535"/>
      <c r="Y50" s="536"/>
      <c r="Z50" s="189"/>
      <c r="AA50" s="531"/>
      <c r="AB50" s="532"/>
      <c r="AC50" s="532"/>
      <c r="AD50" s="532"/>
      <c r="AE50" s="532"/>
      <c r="AF50" s="535"/>
      <c r="AG50" s="535"/>
      <c r="AH50" s="535"/>
      <c r="AI50" s="535"/>
      <c r="AJ50" s="536"/>
      <c r="AK50" s="195"/>
      <c r="AL50" s="580"/>
      <c r="AM50" s="581"/>
      <c r="AN50" s="581"/>
      <c r="AO50" s="581"/>
      <c r="AP50" s="581"/>
      <c r="AQ50" s="584"/>
      <c r="AR50" s="584"/>
      <c r="AS50" s="584"/>
      <c r="AT50" s="584"/>
      <c r="AU50" s="585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</row>
    <row r="51" spans="1:81" s="180" customFormat="1" ht="7.5" customHeight="1">
      <c r="A51" s="2"/>
      <c r="B51" s="556"/>
      <c r="C51" s="557"/>
      <c r="D51" s="191"/>
      <c r="E51" s="240"/>
      <c r="F51" s="241"/>
      <c r="G51" s="241"/>
      <c r="H51" s="241"/>
      <c r="I51" s="241"/>
      <c r="J51" s="241"/>
      <c r="K51" s="241"/>
      <c r="L51" s="241"/>
      <c r="M51" s="241"/>
      <c r="N51" s="242"/>
      <c r="O51" s="191"/>
      <c r="P51" s="240"/>
      <c r="Q51" s="241"/>
      <c r="R51" s="241"/>
      <c r="S51" s="241"/>
      <c r="T51" s="241"/>
      <c r="U51" s="241"/>
      <c r="V51" s="241"/>
      <c r="W51" s="241"/>
      <c r="X51" s="241"/>
      <c r="Y51" s="242"/>
      <c r="Z51" s="191"/>
      <c r="AA51" s="240"/>
      <c r="AB51" s="241"/>
      <c r="AC51" s="241"/>
      <c r="AD51" s="241"/>
      <c r="AE51" s="241"/>
      <c r="AF51" s="241"/>
      <c r="AG51" s="241"/>
      <c r="AH51" s="241"/>
      <c r="AI51" s="241"/>
      <c r="AJ51" s="242"/>
      <c r="AK51" s="193"/>
      <c r="AL51" s="587" t="s">
        <v>391</v>
      </c>
      <c r="AM51" s="588"/>
      <c r="AN51" s="588"/>
      <c r="AO51" s="588"/>
      <c r="AP51" s="588"/>
      <c r="AQ51" s="588"/>
      <c r="AR51" s="588"/>
      <c r="AS51" s="588"/>
      <c r="AT51" s="588"/>
      <c r="AU51" s="589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s="180" customFormat="1" ht="7.5" customHeight="1">
      <c r="A52" s="2"/>
      <c r="B52" s="557"/>
      <c r="C52" s="557"/>
      <c r="D52" s="191"/>
      <c r="E52" s="243"/>
      <c r="F52" s="244"/>
      <c r="G52" s="244"/>
      <c r="H52" s="244"/>
      <c r="I52" s="244"/>
      <c r="J52" s="244"/>
      <c r="K52" s="244"/>
      <c r="L52" s="244"/>
      <c r="M52" s="244"/>
      <c r="N52" s="245"/>
      <c r="O52" s="191"/>
      <c r="P52" s="243"/>
      <c r="Q52" s="244"/>
      <c r="R52" s="244"/>
      <c r="S52" s="244"/>
      <c r="T52" s="244"/>
      <c r="U52" s="244"/>
      <c r="V52" s="244"/>
      <c r="W52" s="244"/>
      <c r="X52" s="244"/>
      <c r="Y52" s="245"/>
      <c r="Z52" s="191"/>
      <c r="AA52" s="243"/>
      <c r="AB52" s="244"/>
      <c r="AC52" s="244"/>
      <c r="AD52" s="244"/>
      <c r="AE52" s="244"/>
      <c r="AF52" s="244"/>
      <c r="AG52" s="244"/>
      <c r="AH52" s="244"/>
      <c r="AI52" s="244"/>
      <c r="AJ52" s="245"/>
      <c r="AK52" s="193"/>
      <c r="AL52" s="590"/>
      <c r="AM52" s="591"/>
      <c r="AN52" s="591"/>
      <c r="AO52" s="591"/>
      <c r="AP52" s="591"/>
      <c r="AQ52" s="591"/>
      <c r="AR52" s="591"/>
      <c r="AS52" s="591"/>
      <c r="AT52" s="591"/>
      <c r="AU52" s="59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s="180" customFormat="1" ht="7.5" customHeight="1">
      <c r="A53" s="2"/>
      <c r="B53" s="557"/>
      <c r="C53" s="557"/>
      <c r="D53" s="191"/>
      <c r="E53" s="243"/>
      <c r="F53" s="244"/>
      <c r="G53" s="244"/>
      <c r="H53" s="244"/>
      <c r="I53" s="244"/>
      <c r="J53" s="244"/>
      <c r="K53" s="244"/>
      <c r="L53" s="244"/>
      <c r="M53" s="244"/>
      <c r="N53" s="245"/>
      <c r="O53" s="191"/>
      <c r="P53" s="243"/>
      <c r="Q53" s="244"/>
      <c r="R53" s="244"/>
      <c r="S53" s="244"/>
      <c r="T53" s="244"/>
      <c r="U53" s="244"/>
      <c r="V53" s="244"/>
      <c r="W53" s="244"/>
      <c r="X53" s="244"/>
      <c r="Y53" s="245"/>
      <c r="Z53" s="191"/>
      <c r="AA53" s="243"/>
      <c r="AB53" s="244"/>
      <c r="AC53" s="244"/>
      <c r="AD53" s="244"/>
      <c r="AE53" s="244"/>
      <c r="AF53" s="244"/>
      <c r="AG53" s="244"/>
      <c r="AH53" s="244"/>
      <c r="AI53" s="244"/>
      <c r="AJ53" s="245"/>
      <c r="AK53" s="193"/>
      <c r="AL53" s="590"/>
      <c r="AM53" s="591"/>
      <c r="AN53" s="591"/>
      <c r="AO53" s="591"/>
      <c r="AP53" s="591"/>
      <c r="AQ53" s="591"/>
      <c r="AR53" s="591"/>
      <c r="AS53" s="591"/>
      <c r="AT53" s="591"/>
      <c r="AU53" s="59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s="180" customFormat="1" ht="7.5" customHeight="1">
      <c r="A54" s="2"/>
      <c r="B54" s="557"/>
      <c r="C54" s="557"/>
      <c r="D54" s="191"/>
      <c r="E54" s="243"/>
      <c r="F54" s="244"/>
      <c r="G54" s="244"/>
      <c r="H54" s="244"/>
      <c r="I54" s="244"/>
      <c r="J54" s="244"/>
      <c r="K54" s="244"/>
      <c r="L54" s="244"/>
      <c r="M54" s="244"/>
      <c r="N54" s="245"/>
      <c r="O54" s="191"/>
      <c r="P54" s="243"/>
      <c r="Q54" s="244"/>
      <c r="R54" s="244"/>
      <c r="S54" s="244"/>
      <c r="T54" s="244"/>
      <c r="U54" s="244"/>
      <c r="V54" s="244"/>
      <c r="W54" s="244"/>
      <c r="X54" s="244"/>
      <c r="Y54" s="245"/>
      <c r="Z54" s="191"/>
      <c r="AA54" s="243"/>
      <c r="AB54" s="244"/>
      <c r="AC54" s="244"/>
      <c r="AD54" s="244"/>
      <c r="AE54" s="244"/>
      <c r="AF54" s="244"/>
      <c r="AG54" s="244"/>
      <c r="AH54" s="244"/>
      <c r="AI54" s="244"/>
      <c r="AJ54" s="245"/>
      <c r="AK54" s="193"/>
      <c r="AL54" s="590"/>
      <c r="AM54" s="591"/>
      <c r="AN54" s="591"/>
      <c r="AO54" s="591"/>
      <c r="AP54" s="591"/>
      <c r="AQ54" s="591"/>
      <c r="AR54" s="591"/>
      <c r="AS54" s="591"/>
      <c r="AT54" s="591"/>
      <c r="AU54" s="59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s="180" customFormat="1" ht="7.5" customHeight="1">
      <c r="A55" s="2"/>
      <c r="B55" s="557"/>
      <c r="C55" s="557"/>
      <c r="D55" s="191"/>
      <c r="E55" s="243"/>
      <c r="F55" s="244"/>
      <c r="G55" s="244"/>
      <c r="H55" s="244"/>
      <c r="I55" s="244"/>
      <c r="J55" s="244"/>
      <c r="K55" s="244"/>
      <c r="L55" s="244"/>
      <c r="M55" s="244"/>
      <c r="N55" s="245"/>
      <c r="O55" s="191"/>
      <c r="P55" s="243"/>
      <c r="Q55" s="244"/>
      <c r="R55" s="244"/>
      <c r="S55" s="244"/>
      <c r="T55" s="244"/>
      <c r="U55" s="244"/>
      <c r="V55" s="244"/>
      <c r="W55" s="244"/>
      <c r="X55" s="244"/>
      <c r="Y55" s="245"/>
      <c r="Z55" s="191"/>
      <c r="AA55" s="243"/>
      <c r="AB55" s="244"/>
      <c r="AC55" s="244"/>
      <c r="AD55" s="244"/>
      <c r="AE55" s="244"/>
      <c r="AF55" s="244"/>
      <c r="AG55" s="244"/>
      <c r="AH55" s="244"/>
      <c r="AI55" s="244"/>
      <c r="AJ55" s="245"/>
      <c r="AK55" s="193"/>
      <c r="AL55" s="590"/>
      <c r="AM55" s="591"/>
      <c r="AN55" s="591"/>
      <c r="AO55" s="591"/>
      <c r="AP55" s="591"/>
      <c r="AQ55" s="591"/>
      <c r="AR55" s="591"/>
      <c r="AS55" s="591"/>
      <c r="AT55" s="591"/>
      <c r="AU55" s="59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1:81" s="180" customFormat="1" ht="7.5" customHeight="1">
      <c r="A56" s="2"/>
      <c r="B56" s="557"/>
      <c r="C56" s="557"/>
      <c r="D56" s="191"/>
      <c r="E56" s="243"/>
      <c r="F56" s="244"/>
      <c r="G56" s="244"/>
      <c r="H56" s="244"/>
      <c r="I56" s="244"/>
      <c r="J56" s="244"/>
      <c r="K56" s="244"/>
      <c r="L56" s="244"/>
      <c r="M56" s="244"/>
      <c r="N56" s="245"/>
      <c r="O56" s="191"/>
      <c r="P56" s="243"/>
      <c r="Q56" s="244"/>
      <c r="R56" s="244"/>
      <c r="S56" s="244"/>
      <c r="T56" s="244"/>
      <c r="U56" s="244"/>
      <c r="V56" s="244"/>
      <c r="W56" s="244"/>
      <c r="X56" s="244"/>
      <c r="Y56" s="245"/>
      <c r="Z56" s="191"/>
      <c r="AA56" s="243"/>
      <c r="AB56" s="244"/>
      <c r="AC56" s="244"/>
      <c r="AD56" s="244"/>
      <c r="AE56" s="244"/>
      <c r="AF56" s="244"/>
      <c r="AG56" s="244"/>
      <c r="AH56" s="244"/>
      <c r="AI56" s="244"/>
      <c r="AJ56" s="245"/>
      <c r="AK56" s="193"/>
      <c r="AL56" s="590"/>
      <c r="AM56" s="591"/>
      <c r="AN56" s="591"/>
      <c r="AO56" s="591"/>
      <c r="AP56" s="591"/>
      <c r="AQ56" s="591"/>
      <c r="AR56" s="591"/>
      <c r="AS56" s="591"/>
      <c r="AT56" s="591"/>
      <c r="AU56" s="59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1:81" s="180" customFormat="1" ht="7.5" customHeight="1">
      <c r="A57" s="2"/>
      <c r="B57" s="557"/>
      <c r="C57" s="557"/>
      <c r="D57" s="191"/>
      <c r="E57" s="243"/>
      <c r="F57" s="244"/>
      <c r="G57" s="244"/>
      <c r="H57" s="244"/>
      <c r="I57" s="244"/>
      <c r="J57" s="244"/>
      <c r="K57" s="244"/>
      <c r="L57" s="244"/>
      <c r="M57" s="244"/>
      <c r="N57" s="245"/>
      <c r="O57" s="191"/>
      <c r="P57" s="243"/>
      <c r="Q57" s="244"/>
      <c r="R57" s="244"/>
      <c r="S57" s="244"/>
      <c r="T57" s="244"/>
      <c r="U57" s="244"/>
      <c r="V57" s="244"/>
      <c r="W57" s="244"/>
      <c r="X57" s="244"/>
      <c r="Y57" s="245"/>
      <c r="Z57" s="191"/>
      <c r="AA57" s="243"/>
      <c r="AB57" s="244"/>
      <c r="AC57" s="244"/>
      <c r="AD57" s="244"/>
      <c r="AE57" s="244"/>
      <c r="AF57" s="244"/>
      <c r="AG57" s="244"/>
      <c r="AH57" s="244"/>
      <c r="AI57" s="244"/>
      <c r="AJ57" s="245"/>
      <c r="AK57" s="193"/>
      <c r="AL57" s="590"/>
      <c r="AM57" s="591"/>
      <c r="AN57" s="591"/>
      <c r="AO57" s="591"/>
      <c r="AP57" s="591"/>
      <c r="AQ57" s="591"/>
      <c r="AR57" s="591"/>
      <c r="AS57" s="591"/>
      <c r="AT57" s="591"/>
      <c r="AU57" s="59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1:81" s="180" customFormat="1" ht="7.5" customHeight="1">
      <c r="A58" s="2"/>
      <c r="B58" s="557"/>
      <c r="C58" s="557"/>
      <c r="D58" s="191"/>
      <c r="E58" s="246"/>
      <c r="F58" s="247"/>
      <c r="G58" s="247"/>
      <c r="H58" s="247"/>
      <c r="I58" s="247"/>
      <c r="J58" s="247"/>
      <c r="K58" s="247"/>
      <c r="L58" s="247"/>
      <c r="M58" s="247"/>
      <c r="N58" s="248"/>
      <c r="O58" s="191"/>
      <c r="P58" s="246"/>
      <c r="Q58" s="247"/>
      <c r="R58" s="247"/>
      <c r="S58" s="247"/>
      <c r="T58" s="247"/>
      <c r="U58" s="247"/>
      <c r="V58" s="247"/>
      <c r="W58" s="247"/>
      <c r="X58" s="247"/>
      <c r="Y58" s="248"/>
      <c r="Z58" s="191"/>
      <c r="AA58" s="246"/>
      <c r="AB58" s="247"/>
      <c r="AC58" s="247"/>
      <c r="AD58" s="247"/>
      <c r="AE58" s="247"/>
      <c r="AF58" s="247"/>
      <c r="AG58" s="247"/>
      <c r="AH58" s="247"/>
      <c r="AI58" s="247"/>
      <c r="AJ58" s="248"/>
      <c r="AK58" s="193"/>
      <c r="AL58" s="593"/>
      <c r="AM58" s="594"/>
      <c r="AN58" s="594"/>
      <c r="AO58" s="594"/>
      <c r="AP58" s="594"/>
      <c r="AQ58" s="594"/>
      <c r="AR58" s="594"/>
      <c r="AS58" s="594"/>
      <c r="AT58" s="594"/>
      <c r="AU58" s="595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2:31" ht="18" customHeight="1">
      <c r="B59" s="30"/>
      <c r="C59" s="3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"/>
      <c r="S59" s="3"/>
      <c r="T59" s="3"/>
      <c r="U59" s="3"/>
      <c r="V59" s="3"/>
      <c r="W59" s="3"/>
      <c r="X59" s="3"/>
      <c r="Y59" s="3"/>
      <c r="Z59" s="4"/>
      <c r="AA59" s="4"/>
      <c r="AB59" s="4"/>
      <c r="AC59" s="4"/>
      <c r="AD59" s="2"/>
      <c r="AE59" s="2"/>
    </row>
    <row r="60" spans="2:38" ht="15" customHeight="1" thickBot="1">
      <c r="B60" s="405" t="s">
        <v>93</v>
      </c>
      <c r="C60" s="406"/>
      <c r="D60" s="432" t="s">
        <v>267</v>
      </c>
      <c r="E60" s="419"/>
      <c r="F60" s="419"/>
      <c r="G60" s="419"/>
      <c r="H60" s="419"/>
      <c r="I60" s="419"/>
      <c r="J60" s="419" t="s">
        <v>270</v>
      </c>
      <c r="K60" s="419"/>
      <c r="L60" s="419"/>
      <c r="M60" s="419"/>
      <c r="N60" s="419"/>
      <c r="O60" s="420"/>
      <c r="P60" s="421" t="s">
        <v>38</v>
      </c>
      <c r="Q60" s="422"/>
      <c r="R60" s="422"/>
      <c r="S60" s="423"/>
      <c r="T60" s="9"/>
      <c r="U60" s="9"/>
      <c r="V60" s="9"/>
      <c r="W60" s="9"/>
      <c r="X60" s="9"/>
      <c r="Y60" s="9"/>
      <c r="Z60" s="10"/>
      <c r="AA60" s="586" t="s">
        <v>216</v>
      </c>
      <c r="AB60" s="586"/>
      <c r="AC60" s="586"/>
      <c r="AD60" s="586"/>
      <c r="AE60" s="586"/>
      <c r="AF60" s="586"/>
      <c r="AG60" s="586"/>
      <c r="AH60" s="586"/>
      <c r="AI60" s="586"/>
      <c r="AJ60" s="586"/>
      <c r="AK60" s="7"/>
      <c r="AL60" s="8"/>
    </row>
    <row r="61" spans="2:40" ht="15" customHeight="1" thickTop="1">
      <c r="B61" s="405"/>
      <c r="C61" s="406"/>
      <c r="D61" s="417" t="s">
        <v>268</v>
      </c>
      <c r="E61" s="418"/>
      <c r="F61" s="418"/>
      <c r="G61" s="418"/>
      <c r="H61" s="418"/>
      <c r="I61" s="418"/>
      <c r="J61" s="418" t="s">
        <v>260</v>
      </c>
      <c r="K61" s="418"/>
      <c r="L61" s="418"/>
      <c r="M61" s="418"/>
      <c r="N61" s="418"/>
      <c r="O61" s="427"/>
      <c r="P61" s="424"/>
      <c r="Q61" s="425"/>
      <c r="R61" s="425"/>
      <c r="S61" s="426"/>
      <c r="T61" s="250">
        <v>21</v>
      </c>
      <c r="U61" s="251">
        <v>15</v>
      </c>
      <c r="V61" s="252">
        <v>21</v>
      </c>
      <c r="W61" s="9"/>
      <c r="X61" s="9"/>
      <c r="Y61" s="9"/>
      <c r="Z61" s="9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7"/>
      <c r="AL61" s="7"/>
      <c r="AM61" s="7"/>
      <c r="AN61" s="8"/>
    </row>
    <row r="62" spans="2:40" ht="4.5" customHeight="1">
      <c r="B62" s="32"/>
      <c r="C62" s="36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52"/>
      <c r="Q62" s="152"/>
      <c r="R62" s="152"/>
      <c r="S62" s="152"/>
      <c r="T62" s="9"/>
      <c r="U62" s="9"/>
      <c r="V62" s="172"/>
      <c r="W62" s="13"/>
      <c r="X62" s="9"/>
      <c r="Y62" s="9"/>
      <c r="Z62" s="9"/>
      <c r="AA62" s="9"/>
      <c r="AB62" s="10"/>
      <c r="AC62" s="5"/>
      <c r="AD62" s="6"/>
      <c r="AE62" s="6"/>
      <c r="AF62" s="6"/>
      <c r="AG62" s="6"/>
      <c r="AH62" s="7"/>
      <c r="AI62" s="7"/>
      <c r="AJ62" s="7"/>
      <c r="AK62" s="7"/>
      <c r="AL62" s="7"/>
      <c r="AM62" s="7"/>
      <c r="AN62" s="8"/>
    </row>
    <row r="63" spans="2:40" ht="15" customHeight="1">
      <c r="B63" s="32" t="s">
        <v>90</v>
      </c>
      <c r="C63" s="37"/>
      <c r="D63" s="432" t="s">
        <v>263</v>
      </c>
      <c r="E63" s="419"/>
      <c r="F63" s="419"/>
      <c r="G63" s="419"/>
      <c r="H63" s="419"/>
      <c r="I63" s="419"/>
      <c r="J63" s="419" t="s">
        <v>264</v>
      </c>
      <c r="K63" s="419"/>
      <c r="L63" s="419"/>
      <c r="M63" s="419"/>
      <c r="N63" s="419"/>
      <c r="O63" s="420"/>
      <c r="P63" s="421" t="s">
        <v>0</v>
      </c>
      <c r="Q63" s="422"/>
      <c r="R63" s="422"/>
      <c r="S63" s="423"/>
      <c r="T63" s="253">
        <v>13</v>
      </c>
      <c r="U63" s="254">
        <v>21</v>
      </c>
      <c r="V63" s="255">
        <v>14</v>
      </c>
      <c r="W63" s="16"/>
      <c r="X63" s="14"/>
      <c r="Y63" s="9"/>
      <c r="Z63" s="9"/>
      <c r="AA63" s="149" t="s">
        <v>91</v>
      </c>
      <c r="AB63" s="11"/>
      <c r="AC63" s="2"/>
      <c r="AD63" s="2"/>
      <c r="AE63" s="2"/>
      <c r="AF63" s="15"/>
      <c r="AG63" s="15"/>
      <c r="AH63" s="15"/>
      <c r="AI63" s="15"/>
      <c r="AJ63" s="15"/>
      <c r="AK63" s="7"/>
      <c r="AL63" s="7"/>
      <c r="AM63" s="7"/>
      <c r="AN63" s="8"/>
    </row>
    <row r="64" spans="4:37" ht="15" customHeight="1">
      <c r="D64" s="417" t="s">
        <v>265</v>
      </c>
      <c r="E64" s="418"/>
      <c r="F64" s="418"/>
      <c r="G64" s="418"/>
      <c r="H64" s="418"/>
      <c r="I64" s="418"/>
      <c r="J64" s="418" t="s">
        <v>266</v>
      </c>
      <c r="K64" s="418"/>
      <c r="L64" s="418"/>
      <c r="M64" s="418"/>
      <c r="N64" s="418"/>
      <c r="O64" s="427"/>
      <c r="P64" s="424"/>
      <c r="Q64" s="425"/>
      <c r="R64" s="425"/>
      <c r="S64" s="426"/>
      <c r="T64" s="9"/>
      <c r="U64" s="9"/>
      <c r="V64" s="9"/>
      <c r="W64" s="9"/>
      <c r="X64" s="261">
        <v>25</v>
      </c>
      <c r="Y64" s="262">
        <v>19</v>
      </c>
      <c r="Z64" s="262"/>
      <c r="AA64" s="379" t="s">
        <v>17</v>
      </c>
      <c r="AB64" s="380"/>
      <c r="AC64" s="380"/>
      <c r="AD64" s="380"/>
      <c r="AE64" s="380"/>
      <c r="AF64" s="380" t="s">
        <v>18</v>
      </c>
      <c r="AG64" s="380"/>
      <c r="AH64" s="380"/>
      <c r="AI64" s="380"/>
      <c r="AJ64" s="400"/>
      <c r="AK64" s="8"/>
    </row>
    <row r="65" spans="4:37" ht="4.5" customHeight="1" thickBot="1"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52"/>
      <c r="Q65" s="152"/>
      <c r="R65" s="152"/>
      <c r="S65" s="152"/>
      <c r="T65" s="9"/>
      <c r="U65" s="9"/>
      <c r="V65" s="9"/>
      <c r="W65" s="9"/>
      <c r="X65" s="14"/>
      <c r="Y65" s="9"/>
      <c r="Z65" s="9"/>
      <c r="AA65" s="381"/>
      <c r="AB65" s="382"/>
      <c r="AC65" s="382"/>
      <c r="AD65" s="382"/>
      <c r="AE65" s="382"/>
      <c r="AF65" s="382"/>
      <c r="AG65" s="382"/>
      <c r="AH65" s="382"/>
      <c r="AI65" s="382"/>
      <c r="AJ65" s="401"/>
      <c r="AK65" s="8"/>
    </row>
    <row r="66" spans="4:37" ht="15" customHeight="1" thickTop="1">
      <c r="D66" s="432" t="s">
        <v>305</v>
      </c>
      <c r="E66" s="419"/>
      <c r="F66" s="419"/>
      <c r="G66" s="419"/>
      <c r="H66" s="419"/>
      <c r="I66" s="419"/>
      <c r="J66" s="419" t="s">
        <v>148</v>
      </c>
      <c r="K66" s="419"/>
      <c r="L66" s="419"/>
      <c r="M66" s="419"/>
      <c r="N66" s="419"/>
      <c r="O66" s="420"/>
      <c r="P66" s="421" t="s">
        <v>207</v>
      </c>
      <c r="Q66" s="422"/>
      <c r="R66" s="422"/>
      <c r="S66" s="423"/>
      <c r="T66" s="9"/>
      <c r="U66" s="9"/>
      <c r="V66" s="9"/>
      <c r="W66" s="9"/>
      <c r="X66" s="263">
        <v>27</v>
      </c>
      <c r="Y66" s="251">
        <v>21</v>
      </c>
      <c r="Z66" s="251"/>
      <c r="AA66" s="375" t="s">
        <v>19</v>
      </c>
      <c r="AB66" s="376"/>
      <c r="AC66" s="376"/>
      <c r="AD66" s="376"/>
      <c r="AE66" s="376"/>
      <c r="AF66" s="377" t="s">
        <v>318</v>
      </c>
      <c r="AG66" s="376"/>
      <c r="AH66" s="376"/>
      <c r="AI66" s="376"/>
      <c r="AJ66" s="378"/>
      <c r="AK66" s="7"/>
    </row>
    <row r="67" spans="4:37" ht="15" customHeight="1" thickBot="1">
      <c r="D67" s="417" t="s">
        <v>306</v>
      </c>
      <c r="E67" s="418"/>
      <c r="F67" s="418"/>
      <c r="G67" s="418"/>
      <c r="H67" s="418"/>
      <c r="I67" s="418"/>
      <c r="J67" s="418" t="s">
        <v>148</v>
      </c>
      <c r="K67" s="418"/>
      <c r="L67" s="418"/>
      <c r="M67" s="418"/>
      <c r="N67" s="418"/>
      <c r="O67" s="427"/>
      <c r="P67" s="424"/>
      <c r="Q67" s="425"/>
      <c r="R67" s="425"/>
      <c r="S67" s="426"/>
      <c r="T67" s="256">
        <v>13</v>
      </c>
      <c r="U67" s="256">
        <v>12</v>
      </c>
      <c r="V67" s="257"/>
      <c r="W67" s="9"/>
      <c r="X67" s="173"/>
      <c r="Y67" s="9"/>
      <c r="Z67" s="9"/>
      <c r="AA67" s="402" t="s">
        <v>92</v>
      </c>
      <c r="AB67" s="402"/>
      <c r="AC67" s="402"/>
      <c r="AD67" s="402"/>
      <c r="AE67" s="402"/>
      <c r="AF67" s="402"/>
      <c r="AG67" s="402"/>
      <c r="AH67" s="402"/>
      <c r="AI67" s="402"/>
      <c r="AJ67" s="402"/>
      <c r="AK67" s="17"/>
    </row>
    <row r="68" spans="4:37" ht="4.5" customHeight="1" thickTop="1"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52"/>
      <c r="Q68" s="152"/>
      <c r="R68" s="152"/>
      <c r="S68" s="152"/>
      <c r="T68" s="9"/>
      <c r="U68" s="9"/>
      <c r="V68" s="172"/>
      <c r="W68" s="174"/>
      <c r="X68" s="9"/>
      <c r="Y68" s="9"/>
      <c r="Z68" s="9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17"/>
    </row>
    <row r="69" spans="4:37" ht="15" customHeight="1" thickBot="1">
      <c r="D69" s="432" t="s">
        <v>258</v>
      </c>
      <c r="E69" s="419"/>
      <c r="F69" s="419"/>
      <c r="G69" s="419"/>
      <c r="H69" s="419"/>
      <c r="I69" s="419"/>
      <c r="J69" s="419" t="s">
        <v>260</v>
      </c>
      <c r="K69" s="419"/>
      <c r="L69" s="419"/>
      <c r="M69" s="419"/>
      <c r="N69" s="419"/>
      <c r="O69" s="420"/>
      <c r="P69" s="421" t="s">
        <v>97</v>
      </c>
      <c r="Q69" s="422"/>
      <c r="R69" s="422"/>
      <c r="S69" s="423"/>
      <c r="T69" s="258">
        <v>21</v>
      </c>
      <c r="U69" s="259">
        <v>21</v>
      </c>
      <c r="V69" s="260"/>
      <c r="W69" s="173"/>
      <c r="X69" s="9"/>
      <c r="Y69" s="9"/>
      <c r="Z69" s="9"/>
      <c r="AA69" s="383" t="s">
        <v>135</v>
      </c>
      <c r="AB69" s="384"/>
      <c r="AC69" s="384"/>
      <c r="AD69" s="384"/>
      <c r="AE69" s="384"/>
      <c r="AF69" s="373" t="s">
        <v>269</v>
      </c>
      <c r="AG69" s="373"/>
      <c r="AH69" s="373"/>
      <c r="AI69" s="373"/>
      <c r="AJ69" s="374"/>
      <c r="AK69" s="17"/>
    </row>
    <row r="70" spans="2:37" ht="15" customHeight="1" thickTop="1">
      <c r="B70" s="145" t="s">
        <v>202</v>
      </c>
      <c r="D70" s="417" t="s">
        <v>259</v>
      </c>
      <c r="E70" s="418"/>
      <c r="F70" s="418"/>
      <c r="G70" s="418"/>
      <c r="H70" s="418"/>
      <c r="I70" s="418"/>
      <c r="J70" s="418" t="s">
        <v>261</v>
      </c>
      <c r="K70" s="418"/>
      <c r="L70" s="418"/>
      <c r="M70" s="418"/>
      <c r="N70" s="418"/>
      <c r="O70" s="427"/>
      <c r="P70" s="424"/>
      <c r="Q70" s="425"/>
      <c r="R70" s="425"/>
      <c r="S70" s="426"/>
      <c r="T70" s="9"/>
      <c r="U70" s="9"/>
      <c r="V70" s="9"/>
      <c r="W70" s="9"/>
      <c r="X70" s="9"/>
      <c r="Y70" s="9"/>
      <c r="Z70" s="9"/>
      <c r="AA70" s="375" t="s">
        <v>36</v>
      </c>
      <c r="AB70" s="376"/>
      <c r="AC70" s="376"/>
      <c r="AD70" s="376"/>
      <c r="AE70" s="376"/>
      <c r="AF70" s="377" t="s">
        <v>18</v>
      </c>
      <c r="AG70" s="377"/>
      <c r="AH70" s="377"/>
      <c r="AI70" s="377"/>
      <c r="AJ70" s="404"/>
      <c r="AK70" s="5"/>
    </row>
    <row r="71" spans="2:39" ht="9.75" customHeight="1" thickBot="1">
      <c r="B71" s="8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17"/>
      <c r="S71" s="17"/>
      <c r="T71" s="17"/>
      <c r="U71" s="17"/>
      <c r="V71" s="17"/>
      <c r="W71" s="5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6" ht="12" customHeight="1">
      <c r="B72" s="393" t="s">
        <v>170</v>
      </c>
      <c r="C72" s="394"/>
      <c r="D72" s="372" t="str">
        <f>B74</f>
        <v>尾崎謙二</v>
      </c>
      <c r="E72" s="337"/>
      <c r="F72" s="337"/>
      <c r="G72" s="338"/>
      <c r="H72" s="336" t="str">
        <f>B77</f>
        <v>近藤康太</v>
      </c>
      <c r="I72" s="337"/>
      <c r="J72" s="337"/>
      <c r="K72" s="338"/>
      <c r="L72" s="336" t="str">
        <f>B80</f>
        <v>坂下聖和</v>
      </c>
      <c r="M72" s="337"/>
      <c r="N72" s="337"/>
      <c r="O72" s="338"/>
      <c r="P72" s="336" t="str">
        <f>B83</f>
        <v>大久保宏茂</v>
      </c>
      <c r="Q72" s="337"/>
      <c r="R72" s="337"/>
      <c r="S72" s="338"/>
      <c r="T72" s="336" t="str">
        <f>B86</f>
        <v>浮橋一弥</v>
      </c>
      <c r="U72" s="337"/>
      <c r="V72" s="337"/>
      <c r="W72" s="338"/>
      <c r="X72" s="435" t="s">
        <v>1</v>
      </c>
      <c r="Y72" s="436"/>
      <c r="Z72" s="436"/>
      <c r="AA72" s="437"/>
      <c r="AB72" s="104"/>
      <c r="AC72" s="358" t="s">
        <v>3</v>
      </c>
      <c r="AD72" s="359"/>
      <c r="AE72" s="397" t="s">
        <v>4</v>
      </c>
      <c r="AF72" s="398"/>
      <c r="AG72" s="399"/>
      <c r="AH72" s="326" t="s">
        <v>5</v>
      </c>
      <c r="AI72" s="327"/>
      <c r="AJ72" s="328"/>
    </row>
    <row r="73" spans="2:36" ht="12" customHeight="1" thickBot="1">
      <c r="B73" s="395"/>
      <c r="C73" s="396"/>
      <c r="D73" s="329" t="str">
        <f>B75</f>
        <v>阿部佳人</v>
      </c>
      <c r="E73" s="330"/>
      <c r="F73" s="330"/>
      <c r="G73" s="331"/>
      <c r="H73" s="332" t="str">
        <f>B78</f>
        <v>河村拓哉</v>
      </c>
      <c r="I73" s="330"/>
      <c r="J73" s="330"/>
      <c r="K73" s="331"/>
      <c r="L73" s="332" t="str">
        <f>B81</f>
        <v>長野絢一</v>
      </c>
      <c r="M73" s="330"/>
      <c r="N73" s="330"/>
      <c r="O73" s="331"/>
      <c r="P73" s="332" t="str">
        <f>B84</f>
        <v>久保敬志</v>
      </c>
      <c r="Q73" s="330"/>
      <c r="R73" s="330"/>
      <c r="S73" s="331"/>
      <c r="T73" s="332" t="str">
        <f>B87</f>
        <v>石川竜郎</v>
      </c>
      <c r="U73" s="330"/>
      <c r="V73" s="330"/>
      <c r="W73" s="331"/>
      <c r="X73" s="333" t="s">
        <v>2</v>
      </c>
      <c r="Y73" s="334"/>
      <c r="Z73" s="334"/>
      <c r="AA73" s="335"/>
      <c r="AB73" s="104"/>
      <c r="AC73" s="44" t="s">
        <v>6</v>
      </c>
      <c r="AD73" s="40" t="s">
        <v>7</v>
      </c>
      <c r="AE73" s="44" t="s">
        <v>199</v>
      </c>
      <c r="AF73" s="40" t="s">
        <v>8</v>
      </c>
      <c r="AG73" s="41" t="s">
        <v>9</v>
      </c>
      <c r="AH73" s="40" t="s">
        <v>13</v>
      </c>
      <c r="AI73" s="40" t="s">
        <v>8</v>
      </c>
      <c r="AJ73" s="41" t="s">
        <v>9</v>
      </c>
    </row>
    <row r="74" spans="2:36" ht="12" customHeight="1">
      <c r="B74" s="121" t="s">
        <v>135</v>
      </c>
      <c r="C74" s="122" t="s">
        <v>269</v>
      </c>
      <c r="D74" s="385"/>
      <c r="E74" s="386"/>
      <c r="F74" s="386"/>
      <c r="G74" s="387"/>
      <c r="H74" s="264">
        <v>21</v>
      </c>
      <c r="I74" s="91" t="str">
        <f>IF(H74="","","-")</f>
        <v>-</v>
      </c>
      <c r="J74" s="266">
        <v>19</v>
      </c>
      <c r="K74" s="304" t="str">
        <f>IF(H74&lt;&gt;"",IF(H74&gt;J74,IF(H75&gt;J75,"○",IF(H76&gt;J76,"○","×")),IF(H75&gt;J75,IF(H76&gt;J76,"○","×"),"×")),"")</f>
        <v>○</v>
      </c>
      <c r="L74" s="264">
        <v>16</v>
      </c>
      <c r="M74" s="92" t="str">
        <f aca="true" t="shared" si="0" ref="M74:M79">IF(L74="","","-")</f>
        <v>-</v>
      </c>
      <c r="N74" s="269">
        <v>21</v>
      </c>
      <c r="O74" s="304" t="str">
        <f>IF(L74&lt;&gt;"",IF(L74&gt;N74,IF(L75&gt;N75,"○",IF(L76&gt;N76,"○","×")),IF(L75&gt;N75,IF(L76&gt;N76,"○","×"),"×")),"")</f>
        <v>○</v>
      </c>
      <c r="P74" s="264">
        <v>21</v>
      </c>
      <c r="Q74" s="92" t="str">
        <f aca="true" t="shared" si="1" ref="Q74:Q82">IF(P74="","","-")</f>
        <v>-</v>
      </c>
      <c r="R74" s="269">
        <v>15</v>
      </c>
      <c r="S74" s="304" t="str">
        <f>IF(P74&lt;&gt;"",IF(P74&gt;R74,IF(P75&gt;R75,"○",IF(P76&gt;R76,"○","×")),IF(P75&gt;R75,IF(P76&gt;R76,"○","×"),"×")),"")</f>
        <v>○</v>
      </c>
      <c r="T74" s="264">
        <v>13</v>
      </c>
      <c r="U74" s="92" t="str">
        <f aca="true" t="shared" si="2" ref="U74:U85">IF(T74="","","-")</f>
        <v>-</v>
      </c>
      <c r="V74" s="269">
        <v>21</v>
      </c>
      <c r="W74" s="305" t="str">
        <f>IF(T74&lt;&gt;"",IF(T74&gt;V74,IF(T75&gt;V75,"○",IF(T76&gt;V76,"○","×")),IF(T75&gt;V75,IF(T76&gt;V76,"○","×"),"×")),"")</f>
        <v>○</v>
      </c>
      <c r="X74" s="289" t="s">
        <v>256</v>
      </c>
      <c r="Y74" s="290"/>
      <c r="Z74" s="290"/>
      <c r="AA74" s="291"/>
      <c r="AB74" s="104"/>
      <c r="AC74" s="203"/>
      <c r="AD74" s="204"/>
      <c r="AE74" s="205"/>
      <c r="AF74" s="206"/>
      <c r="AG74" s="207"/>
      <c r="AH74" s="204"/>
      <c r="AI74" s="204"/>
      <c r="AJ74" s="207"/>
    </row>
    <row r="75" spans="2:40" ht="12" customHeight="1">
      <c r="B75" s="121" t="s">
        <v>36</v>
      </c>
      <c r="C75" s="122" t="s">
        <v>18</v>
      </c>
      <c r="D75" s="388"/>
      <c r="E75" s="316"/>
      <c r="F75" s="316"/>
      <c r="G75" s="317"/>
      <c r="H75" s="264"/>
      <c r="I75" s="91">
        <f>IF(H75="","","-")</f>
      </c>
      <c r="J75" s="267"/>
      <c r="K75" s="299"/>
      <c r="L75" s="264">
        <v>23</v>
      </c>
      <c r="M75" s="91" t="str">
        <f t="shared" si="0"/>
        <v>-</v>
      </c>
      <c r="N75" s="266">
        <v>21</v>
      </c>
      <c r="O75" s="299"/>
      <c r="P75" s="264"/>
      <c r="Q75" s="91">
        <f t="shared" si="1"/>
      </c>
      <c r="R75" s="266"/>
      <c r="S75" s="299"/>
      <c r="T75" s="264">
        <v>21</v>
      </c>
      <c r="U75" s="91" t="str">
        <f t="shared" si="2"/>
        <v>-</v>
      </c>
      <c r="V75" s="266">
        <v>17</v>
      </c>
      <c r="W75" s="302"/>
      <c r="X75" s="292"/>
      <c r="Y75" s="293"/>
      <c r="Z75" s="293"/>
      <c r="AA75" s="294"/>
      <c r="AB75" s="104"/>
      <c r="AC75" s="203">
        <f>COUNTIF(D74:W76,"○")</f>
        <v>4</v>
      </c>
      <c r="AD75" s="204">
        <f>COUNTIF(D74:W76,"×")</f>
        <v>0</v>
      </c>
      <c r="AE75" s="205">
        <f>(IF((D74&gt;F74),1,0))+(IF((D75&gt;F75),1,0))+(IF((D76&gt;F76),1,0))+(IF((H74&gt;J74),1,0))+(IF((H75&gt;J75),1,0))+(IF((H76&gt;J76),1,0))+(IF((L74&gt;N74),1,0))+(IF((L75&gt;N75),1,0))+(IF((L76&gt;N76),1,0))+(IF((P74&gt;R74),1,0))+(IF((P75&gt;R75),1,0))+(IF((P76&gt;R76),1,0))+(IF((T74&gt;V74),1,0))+(IF((T75&gt;V75),1,0))+(IF((T76&gt;V76),1,0))</f>
        <v>8</v>
      </c>
      <c r="AF75" s="206">
        <f>(IF((D74&lt;F74),1,0))+(IF((D75&lt;F75),1,0))+(IF((D76&lt;F76),1,0))+(IF((H74&lt;J74),1,0))+(IF((H75&lt;J75),1,0))+(IF((H76&lt;J76),1,0))+(IF((L74&lt;N74),1,0))+(IF((L75&lt;N75),1,0))+(IF((L76&lt;N76),1,0))+(IF((P74&lt;R74),1,0))+(IF((P75&lt;R75),1,0))+(IF((P76&lt;R76),1,0))+(IF((T74&lt;V74),1,0))+(IF((T75&lt;V75),1,0))+(IF((T76&lt;V76),1,0))</f>
        <v>2</v>
      </c>
      <c r="AG75" s="207">
        <f>AE75-AF75</f>
        <v>6</v>
      </c>
      <c r="AH75" s="204">
        <f>SUM(D74:D76,H74:H76,L74:L76,P74:P76,T74:T76)</f>
        <v>199</v>
      </c>
      <c r="AI75" s="204">
        <f>SUM(F74:F76,J74:J76,N74:N76,R74:R76,V74:V76)</f>
        <v>166</v>
      </c>
      <c r="AJ75" s="207">
        <f>AH75-AI75</f>
        <v>33</v>
      </c>
      <c r="AK75" s="65"/>
      <c r="AL75" s="65"/>
      <c r="AM75" s="65"/>
      <c r="AN75" s="65"/>
    </row>
    <row r="76" spans="2:40" ht="12" customHeight="1">
      <c r="B76" s="123"/>
      <c r="C76" s="124"/>
      <c r="D76" s="389"/>
      <c r="E76" s="390"/>
      <c r="F76" s="390"/>
      <c r="G76" s="391"/>
      <c r="H76" s="265">
        <v>21</v>
      </c>
      <c r="I76" s="91" t="str">
        <f>IF(H76="","","-")</f>
        <v>-</v>
      </c>
      <c r="J76" s="268">
        <v>15</v>
      </c>
      <c r="K76" s="300"/>
      <c r="L76" s="265">
        <v>21</v>
      </c>
      <c r="M76" s="93" t="str">
        <f t="shared" si="0"/>
        <v>-</v>
      </c>
      <c r="N76" s="268">
        <v>16</v>
      </c>
      <c r="O76" s="299"/>
      <c r="P76" s="264">
        <v>21</v>
      </c>
      <c r="Q76" s="91" t="str">
        <f t="shared" si="1"/>
        <v>-</v>
      </c>
      <c r="R76" s="266">
        <v>8</v>
      </c>
      <c r="S76" s="299"/>
      <c r="T76" s="264">
        <v>21</v>
      </c>
      <c r="U76" s="91" t="str">
        <f t="shared" si="2"/>
        <v>-</v>
      </c>
      <c r="V76" s="266">
        <v>13</v>
      </c>
      <c r="W76" s="302"/>
      <c r="X76" s="61">
        <f>AC75</f>
        <v>4</v>
      </c>
      <c r="Y76" s="62" t="s">
        <v>12</v>
      </c>
      <c r="Z76" s="62">
        <f>AD75</f>
        <v>0</v>
      </c>
      <c r="AA76" s="63" t="s">
        <v>7</v>
      </c>
      <c r="AB76" s="104"/>
      <c r="AC76" s="203"/>
      <c r="AD76" s="204"/>
      <c r="AE76" s="205"/>
      <c r="AF76" s="206"/>
      <c r="AG76" s="207"/>
      <c r="AH76" s="204"/>
      <c r="AI76" s="204"/>
      <c r="AJ76" s="207"/>
      <c r="AK76" s="65"/>
      <c r="AL76" s="65"/>
      <c r="AM76" s="65"/>
      <c r="AN76" s="65"/>
    </row>
    <row r="77" spans="2:40" ht="12" customHeight="1">
      <c r="B77" s="121" t="s">
        <v>16</v>
      </c>
      <c r="C77" s="125" t="s">
        <v>148</v>
      </c>
      <c r="D77" s="94">
        <f>IF(J74="","",J74)</f>
        <v>19</v>
      </c>
      <c r="E77" s="91" t="str">
        <f aca="true" t="shared" si="3" ref="E77:E88">IF(D77="","","-")</f>
        <v>-</v>
      </c>
      <c r="F77" s="38">
        <f>IF(H74="","",H74)</f>
        <v>21</v>
      </c>
      <c r="G77" s="306" t="str">
        <f>IF(K74="","",IF(K74="○","×",IF(K74="×","○")))</f>
        <v>×</v>
      </c>
      <c r="H77" s="312"/>
      <c r="I77" s="313"/>
      <c r="J77" s="313"/>
      <c r="K77" s="314"/>
      <c r="L77" s="264">
        <v>24</v>
      </c>
      <c r="M77" s="91" t="str">
        <f t="shared" si="0"/>
        <v>-</v>
      </c>
      <c r="N77" s="266">
        <v>22</v>
      </c>
      <c r="O77" s="298" t="str">
        <f>IF(L77&lt;&gt;"",IF(L77&gt;N77,IF(L78&gt;N78,"○",IF(L79&gt;N79,"○","×")),IF(L78&gt;N78,IF(L79&gt;N79,"○","×"),"×")),"")</f>
        <v>○</v>
      </c>
      <c r="P77" s="270">
        <v>21</v>
      </c>
      <c r="Q77" s="97" t="str">
        <f t="shared" si="1"/>
        <v>-</v>
      </c>
      <c r="R77" s="271">
        <v>12</v>
      </c>
      <c r="S77" s="298" t="str">
        <f>IF(P77&lt;&gt;"",IF(P77&gt;R77,IF(P78&gt;R78,"○",IF(P79&gt;R79,"○","×")),IF(P78&gt;R78,IF(P79&gt;R79,"○","×"),"×")),"")</f>
        <v>○</v>
      </c>
      <c r="T77" s="270">
        <v>21</v>
      </c>
      <c r="U77" s="97" t="str">
        <f t="shared" si="2"/>
        <v>-</v>
      </c>
      <c r="V77" s="271">
        <v>17</v>
      </c>
      <c r="W77" s="301" t="str">
        <f>IF(T77&lt;&gt;"",IF(T77&gt;V77,IF(T78&gt;V78,"○",IF(T79&gt;V79,"○","×")),IF(T78&gt;V78,IF(T79&gt;V79,"○","×"),"×")),"")</f>
        <v>○</v>
      </c>
      <c r="X77" s="295" t="s">
        <v>296</v>
      </c>
      <c r="Y77" s="296"/>
      <c r="Z77" s="296"/>
      <c r="AA77" s="297"/>
      <c r="AB77" s="104"/>
      <c r="AC77" s="209"/>
      <c r="AD77" s="210"/>
      <c r="AE77" s="211"/>
      <c r="AF77" s="212"/>
      <c r="AG77" s="213"/>
      <c r="AH77" s="210"/>
      <c r="AI77" s="210"/>
      <c r="AJ77" s="213"/>
      <c r="AK77" s="65"/>
      <c r="AL77" s="65"/>
      <c r="AM77" s="65"/>
      <c r="AN77" s="65"/>
    </row>
    <row r="78" spans="2:40" ht="12" customHeight="1">
      <c r="B78" s="121" t="s">
        <v>24</v>
      </c>
      <c r="C78" s="122" t="s">
        <v>148</v>
      </c>
      <c r="D78" s="94">
        <f>IF(J75="","",J75)</f>
      </c>
      <c r="E78" s="91">
        <f t="shared" si="3"/>
      </c>
      <c r="F78" s="38">
        <f>IF(H75="","",H75)</f>
      </c>
      <c r="G78" s="307">
        <f>IF(I75="","",I75)</f>
      </c>
      <c r="H78" s="315"/>
      <c r="I78" s="316"/>
      <c r="J78" s="316"/>
      <c r="K78" s="317"/>
      <c r="L78" s="264"/>
      <c r="M78" s="91">
        <f t="shared" si="0"/>
      </c>
      <c r="N78" s="266"/>
      <c r="O78" s="299"/>
      <c r="P78" s="264">
        <v>21</v>
      </c>
      <c r="Q78" s="91" t="str">
        <f t="shared" si="1"/>
        <v>-</v>
      </c>
      <c r="R78" s="266">
        <v>17</v>
      </c>
      <c r="S78" s="299"/>
      <c r="T78" s="264">
        <v>19</v>
      </c>
      <c r="U78" s="91" t="str">
        <f t="shared" si="2"/>
        <v>-</v>
      </c>
      <c r="V78" s="266">
        <v>21</v>
      </c>
      <c r="W78" s="302"/>
      <c r="X78" s="292"/>
      <c r="Y78" s="293"/>
      <c r="Z78" s="293"/>
      <c r="AA78" s="294"/>
      <c r="AB78" s="104"/>
      <c r="AC78" s="203">
        <f>COUNTIF(D77:W79,"○")</f>
        <v>3</v>
      </c>
      <c r="AD78" s="204">
        <f>COUNTIF(D77:W79,"×")</f>
        <v>1</v>
      </c>
      <c r="AE78" s="205">
        <f>(IF((D77&gt;F77),1,0))+(IF((D78&gt;F78),1,0))+(IF((D79&gt;F79),1,0))+(IF((H77&gt;J77),1,0))+(IF((H78&gt;J78),1,0))+(IF((H79&gt;J79),1,0))+(IF((L77&gt;N77),1,0))+(IF((L78&gt;N78),1,0))+(IF((L79&gt;N79),1,0))+(IF((P77&gt;R77),1,0))+(IF((P78&gt;R78),1,0))+(IF((P79&gt;R79),1,0))+(IF((T77&gt;V77),1,0))+(IF((T78&gt;V78),1,0))+(IF((T79&gt;V79),1,0))</f>
        <v>6</v>
      </c>
      <c r="AF78" s="206">
        <f>(IF((D77&lt;F77),1,0))+(IF((D78&lt;F78),1,0))+(IF((D79&lt;F79),1,0))+(IF((H77&lt;J77),1,0))+(IF((H78&lt;J78),1,0))+(IF((H79&lt;J79),1,0))+(IF((L77&lt;N77),1,0))+(IF((L78&lt;N78),1,0))+(IF((L79&lt;N79),1,0))+(IF((P77&lt;R77),1,0))+(IF((P78&lt;R78),1,0))+(IF((P79&lt;R79),1,0))+(IF((T77&lt;V77),1,0))+(IF((T78&lt;V78),1,0))+(IF((T79&lt;V79),1,0))</f>
        <v>3</v>
      </c>
      <c r="AG78" s="207">
        <f>AE78-AF78</f>
        <v>3</v>
      </c>
      <c r="AH78" s="204">
        <f>SUM(D77:D79,H77:H79,L77:L79,P77:P79,T77:T79)</f>
        <v>182</v>
      </c>
      <c r="AI78" s="204">
        <f>SUM(F77:F79,J77:J79,N77:N79,R77:R79,V77:V79)</f>
        <v>168</v>
      </c>
      <c r="AJ78" s="207">
        <f>AH78-AI78</f>
        <v>14</v>
      </c>
      <c r="AK78" s="65"/>
      <c r="AL78" s="65"/>
      <c r="AM78" s="65"/>
      <c r="AN78" s="65"/>
    </row>
    <row r="79" spans="2:40" ht="12" customHeight="1">
      <c r="B79" s="123"/>
      <c r="C79" s="126"/>
      <c r="D79" s="95">
        <f>IF(J76="","",J76)</f>
        <v>15</v>
      </c>
      <c r="E79" s="91" t="str">
        <f t="shared" si="3"/>
        <v>-</v>
      </c>
      <c r="F79" s="96">
        <f>IF(H76="","",H76)</f>
        <v>21</v>
      </c>
      <c r="G79" s="366" t="str">
        <f>IF(I76="","",I76)</f>
        <v>-</v>
      </c>
      <c r="H79" s="392"/>
      <c r="I79" s="390"/>
      <c r="J79" s="390"/>
      <c r="K79" s="391"/>
      <c r="L79" s="265">
        <v>21</v>
      </c>
      <c r="M79" s="91" t="str">
        <f t="shared" si="0"/>
        <v>-</v>
      </c>
      <c r="N79" s="268">
        <v>19</v>
      </c>
      <c r="O79" s="300"/>
      <c r="P79" s="265"/>
      <c r="Q79" s="93">
        <f t="shared" si="1"/>
      </c>
      <c r="R79" s="268"/>
      <c r="S79" s="300"/>
      <c r="T79" s="265">
        <v>21</v>
      </c>
      <c r="U79" s="93" t="str">
        <f t="shared" si="2"/>
        <v>-</v>
      </c>
      <c r="V79" s="268">
        <v>18</v>
      </c>
      <c r="W79" s="302"/>
      <c r="X79" s="61">
        <f>AC78</f>
        <v>3</v>
      </c>
      <c r="Y79" s="62" t="s">
        <v>12</v>
      </c>
      <c r="Z79" s="62">
        <f>AD78</f>
        <v>1</v>
      </c>
      <c r="AA79" s="63" t="s">
        <v>7</v>
      </c>
      <c r="AB79" s="104"/>
      <c r="AC79" s="214"/>
      <c r="AD79" s="215"/>
      <c r="AE79" s="216"/>
      <c r="AF79" s="217"/>
      <c r="AG79" s="218"/>
      <c r="AH79" s="215"/>
      <c r="AI79" s="215"/>
      <c r="AJ79" s="218"/>
      <c r="AK79" s="65"/>
      <c r="AL79" s="65"/>
      <c r="AM79" s="65"/>
      <c r="AN79" s="65"/>
    </row>
    <row r="80" spans="2:40" ht="12" customHeight="1">
      <c r="B80" s="127" t="s">
        <v>112</v>
      </c>
      <c r="C80" s="122" t="s">
        <v>88</v>
      </c>
      <c r="D80" s="94">
        <f>IF(N74="","",N74)</f>
        <v>21</v>
      </c>
      <c r="E80" s="97" t="str">
        <f t="shared" si="3"/>
        <v>-</v>
      </c>
      <c r="F80" s="38">
        <f>IF(L74="","",L74)</f>
        <v>16</v>
      </c>
      <c r="G80" s="306" t="str">
        <f>IF(O74="","",IF(O74="○","×",IF(O74="×","○")))</f>
        <v>×</v>
      </c>
      <c r="H80" s="98">
        <f>IF(N77="","",N77)</f>
        <v>22</v>
      </c>
      <c r="I80" s="91" t="str">
        <f aca="true" t="shared" si="4" ref="I80:I88">IF(H80="","","-")</f>
        <v>-</v>
      </c>
      <c r="J80" s="38">
        <f>IF(L77="","",L77)</f>
        <v>24</v>
      </c>
      <c r="K80" s="306" t="str">
        <f>IF(O77="","",IF(O77="○","×",IF(O77="×","○")))</f>
        <v>×</v>
      </c>
      <c r="L80" s="312"/>
      <c r="M80" s="313"/>
      <c r="N80" s="313"/>
      <c r="O80" s="314"/>
      <c r="P80" s="264">
        <v>21</v>
      </c>
      <c r="Q80" s="91" t="str">
        <f t="shared" si="1"/>
        <v>-</v>
      </c>
      <c r="R80" s="266">
        <v>6</v>
      </c>
      <c r="S80" s="299" t="str">
        <f>IF(P80&lt;&gt;"",IF(P80&gt;R80,IF(P81&gt;R81,"○",IF(P82&gt;R82,"○","×")),IF(P81&gt;R81,IF(P82&gt;R82,"○","×"),"×")),"")</f>
        <v>○</v>
      </c>
      <c r="T80" s="264">
        <v>18</v>
      </c>
      <c r="U80" s="91" t="str">
        <f t="shared" si="2"/>
        <v>-</v>
      </c>
      <c r="V80" s="266">
        <v>21</v>
      </c>
      <c r="W80" s="301" t="str">
        <f>IF(T80&lt;&gt;"",IF(T80&gt;V80,IF(T81&gt;V81,"○",IF(T82&gt;V82,"○","×")),IF(T81&gt;V81,IF(T82&gt;V82,"○","×"),"×")),"")</f>
        <v>×</v>
      </c>
      <c r="X80" s="295" t="s">
        <v>303</v>
      </c>
      <c r="Y80" s="296"/>
      <c r="Z80" s="296"/>
      <c r="AA80" s="297"/>
      <c r="AB80" s="104"/>
      <c r="AC80" s="203"/>
      <c r="AD80" s="204"/>
      <c r="AE80" s="205"/>
      <c r="AF80" s="206"/>
      <c r="AG80" s="207"/>
      <c r="AH80" s="204"/>
      <c r="AI80" s="204"/>
      <c r="AJ80" s="207"/>
      <c r="AK80" s="65"/>
      <c r="AL80" s="65"/>
      <c r="AM80" s="65"/>
      <c r="AN80" s="65"/>
    </row>
    <row r="81" spans="2:40" ht="12" customHeight="1">
      <c r="B81" s="127" t="s">
        <v>113</v>
      </c>
      <c r="C81" s="122" t="s">
        <v>88</v>
      </c>
      <c r="D81" s="94">
        <f>IF(N75="","",N75)</f>
        <v>21</v>
      </c>
      <c r="E81" s="91" t="str">
        <f t="shared" si="3"/>
        <v>-</v>
      </c>
      <c r="F81" s="38">
        <f>IF(L75="","",L75)</f>
        <v>23</v>
      </c>
      <c r="G81" s="307">
        <f>IF(I78="","",I78)</f>
      </c>
      <c r="H81" s="98">
        <f>IF(N78="","",N78)</f>
      </c>
      <c r="I81" s="91">
        <f t="shared" si="4"/>
      </c>
      <c r="J81" s="38">
        <f>IF(L78="","",L78)</f>
      </c>
      <c r="K81" s="307">
        <f>IF(M78="","",M78)</f>
      </c>
      <c r="L81" s="315"/>
      <c r="M81" s="316"/>
      <c r="N81" s="316"/>
      <c r="O81" s="317"/>
      <c r="P81" s="264"/>
      <c r="Q81" s="91">
        <f t="shared" si="1"/>
      </c>
      <c r="R81" s="266"/>
      <c r="S81" s="299"/>
      <c r="T81" s="264"/>
      <c r="U81" s="91">
        <f t="shared" si="2"/>
      </c>
      <c r="V81" s="266"/>
      <c r="W81" s="302"/>
      <c r="X81" s="292"/>
      <c r="Y81" s="293"/>
      <c r="Z81" s="293"/>
      <c r="AA81" s="294"/>
      <c r="AB81" s="104"/>
      <c r="AC81" s="203">
        <f>COUNTIF(D80:W82,"○")</f>
        <v>1</v>
      </c>
      <c r="AD81" s="204">
        <f>COUNTIF(D80:W82,"×")</f>
        <v>3</v>
      </c>
      <c r="AE81" s="205">
        <f>(IF((D80&gt;F80),1,0))+(IF((D81&gt;F81),1,0))+(IF((D82&gt;F82),1,0))+(IF((H80&gt;J80),1,0))+(IF((H81&gt;J81),1,0))+(IF((H82&gt;J82),1,0))+(IF((L80&gt;N80),1,0))+(IF((L81&gt;N81),1,0))+(IF((L82&gt;N82),1,0))+(IF((P80&gt;R80),1,0))+(IF((P81&gt;R81),1,0))+(IF((P82&gt;R82),1,0))+(IF((T80&gt;V80),1,0))+(IF((T81&gt;V81),1,0))+(IF((T82&gt;V82),1,0))</f>
        <v>3</v>
      </c>
      <c r="AF81" s="206">
        <f>(IF((D80&lt;F80),1,0))+(IF((D81&lt;F81),1,0))+(IF((D82&lt;F82),1,0))+(IF((H80&lt;J80),1,0))+(IF((H81&lt;J81),1,0))+(IF((H82&lt;J82),1,0))+(IF((L80&lt;N80),1,0))+(IF((L81&lt;N81),1,0))+(IF((L82&lt;N82),1,0))+(IF((P80&lt;R80),1,0))+(IF((P81&lt;R81),1,0))+(IF((P82&lt;R82),1,0))+(IF((T80&lt;V80),1,0))+(IF((T81&lt;V81),1,0))+(IF((T82&lt;V82),1,0))</f>
        <v>6</v>
      </c>
      <c r="AG81" s="207">
        <f>AE81-AF81</f>
        <v>-3</v>
      </c>
      <c r="AH81" s="204">
        <f>SUM(D80:D82,H80:H82,L80:L82,P80:P82,T80:T82)</f>
        <v>176</v>
      </c>
      <c r="AI81" s="204">
        <f>SUM(F80:F82,J80:J82,N80:N82,R80:R82,V80:V82)</f>
        <v>162</v>
      </c>
      <c r="AJ81" s="207">
        <f>AH81-AI81</f>
        <v>14</v>
      </c>
      <c r="AK81" s="65"/>
      <c r="AL81" s="65"/>
      <c r="AM81" s="65"/>
      <c r="AN81" s="65"/>
    </row>
    <row r="82" spans="2:40" ht="12" customHeight="1">
      <c r="B82" s="123"/>
      <c r="C82" s="124"/>
      <c r="D82" s="94">
        <f>IF(N76="","",N76)</f>
        <v>16</v>
      </c>
      <c r="E82" s="91" t="str">
        <f t="shared" si="3"/>
        <v>-</v>
      </c>
      <c r="F82" s="38">
        <f>IF(L76="","",L76)</f>
        <v>21</v>
      </c>
      <c r="G82" s="307">
        <f>IF(I79="","",I79)</f>
      </c>
      <c r="H82" s="98">
        <f>IF(N79="","",N79)</f>
        <v>19</v>
      </c>
      <c r="I82" s="91" t="str">
        <f t="shared" si="4"/>
        <v>-</v>
      </c>
      <c r="J82" s="38">
        <f>IF(L79="","",L79)</f>
        <v>21</v>
      </c>
      <c r="K82" s="307" t="str">
        <f>IF(M79="","",M79)</f>
        <v>-</v>
      </c>
      <c r="L82" s="315"/>
      <c r="M82" s="316"/>
      <c r="N82" s="316"/>
      <c r="O82" s="317"/>
      <c r="P82" s="264">
        <v>21</v>
      </c>
      <c r="Q82" s="91" t="str">
        <f t="shared" si="1"/>
        <v>-</v>
      </c>
      <c r="R82" s="266">
        <v>9</v>
      </c>
      <c r="S82" s="300"/>
      <c r="T82" s="264">
        <v>17</v>
      </c>
      <c r="U82" s="91" t="str">
        <f t="shared" si="2"/>
        <v>-</v>
      </c>
      <c r="V82" s="266">
        <v>21</v>
      </c>
      <c r="W82" s="303"/>
      <c r="X82" s="61">
        <f>AC81</f>
        <v>1</v>
      </c>
      <c r="Y82" s="62" t="s">
        <v>12</v>
      </c>
      <c r="Z82" s="62">
        <f>AD81</f>
        <v>3</v>
      </c>
      <c r="AA82" s="63" t="s">
        <v>7</v>
      </c>
      <c r="AB82" s="104"/>
      <c r="AC82" s="203"/>
      <c r="AD82" s="204"/>
      <c r="AE82" s="205"/>
      <c r="AF82" s="206"/>
      <c r="AG82" s="207"/>
      <c r="AH82" s="204"/>
      <c r="AI82" s="204"/>
      <c r="AJ82" s="207"/>
      <c r="AK82" s="65"/>
      <c r="AL82" s="65"/>
      <c r="AM82" s="65"/>
      <c r="AN82" s="65"/>
    </row>
    <row r="83" spans="2:40" ht="12" customHeight="1">
      <c r="B83" s="121" t="s">
        <v>74</v>
      </c>
      <c r="C83" s="125" t="s">
        <v>84</v>
      </c>
      <c r="D83" s="112">
        <f>IF(R74="","",R74)</f>
        <v>15</v>
      </c>
      <c r="E83" s="97" t="str">
        <f t="shared" si="3"/>
        <v>-</v>
      </c>
      <c r="F83" s="42">
        <f>IF(P74="","",P74)</f>
        <v>21</v>
      </c>
      <c r="G83" s="308" t="str">
        <f>IF(S74="","",IF(S74="○","×",IF(S74="×","○")))</f>
        <v>×</v>
      </c>
      <c r="H83" s="100">
        <f>IF(R77="","",R77)</f>
        <v>12</v>
      </c>
      <c r="I83" s="97" t="str">
        <f t="shared" si="4"/>
        <v>-</v>
      </c>
      <c r="J83" s="42">
        <f>IF(P77="","",P77)</f>
        <v>21</v>
      </c>
      <c r="K83" s="306" t="str">
        <f>IF(S77="","",IF(S77="○","×",IF(S77="×","○")))</f>
        <v>×</v>
      </c>
      <c r="L83" s="42">
        <f>IF(R80="","",R80)</f>
        <v>6</v>
      </c>
      <c r="M83" s="97" t="str">
        <f aca="true" t="shared" si="5" ref="M83:M88">IF(L83="","","-")</f>
        <v>-</v>
      </c>
      <c r="N83" s="42">
        <f>IF(P80="","",P80)</f>
        <v>21</v>
      </c>
      <c r="O83" s="306" t="str">
        <f>IF(S80="","",IF(S80="○","×",IF(S80="×","○")))</f>
        <v>×</v>
      </c>
      <c r="P83" s="312"/>
      <c r="Q83" s="313"/>
      <c r="R83" s="313"/>
      <c r="S83" s="314"/>
      <c r="T83" s="270">
        <v>19</v>
      </c>
      <c r="U83" s="97" t="str">
        <f t="shared" si="2"/>
        <v>-</v>
      </c>
      <c r="V83" s="271">
        <v>21</v>
      </c>
      <c r="W83" s="302" t="str">
        <f>IF(T83&lt;&gt;"",IF(T83&gt;V83,IF(T84&gt;V84,"○",IF(T85&gt;V85,"○","×")),IF(T84&gt;V84,IF(T85&gt;V85,"○","×"),"×")),"")</f>
        <v>×</v>
      </c>
      <c r="X83" s="295" t="s">
        <v>304</v>
      </c>
      <c r="Y83" s="296"/>
      <c r="Z83" s="296"/>
      <c r="AA83" s="297"/>
      <c r="AB83" s="104"/>
      <c r="AC83" s="209"/>
      <c r="AD83" s="210"/>
      <c r="AE83" s="211"/>
      <c r="AF83" s="212"/>
      <c r="AG83" s="213"/>
      <c r="AH83" s="210"/>
      <c r="AI83" s="210"/>
      <c r="AJ83" s="213"/>
      <c r="AK83" s="65"/>
      <c r="AL83" s="65"/>
      <c r="AM83" s="65"/>
      <c r="AN83" s="65"/>
    </row>
    <row r="84" spans="2:40" ht="12" customHeight="1">
      <c r="B84" s="121" t="s">
        <v>75</v>
      </c>
      <c r="C84" s="122" t="s">
        <v>84</v>
      </c>
      <c r="D84" s="94">
        <f>IF(R75="","",R75)</f>
      </c>
      <c r="E84" s="91">
        <f t="shared" si="3"/>
      </c>
      <c r="F84" s="38">
        <f>IF(P75="","",P75)</f>
      </c>
      <c r="G84" s="309">
        <f>IF(I81="","",I81)</f>
      </c>
      <c r="H84" s="98">
        <f>IF(R78="","",R78)</f>
        <v>17</v>
      </c>
      <c r="I84" s="91" t="str">
        <f t="shared" si="4"/>
        <v>-</v>
      </c>
      <c r="J84" s="38">
        <f>IF(P78="","",P78)</f>
        <v>21</v>
      </c>
      <c r="K84" s="307">
        <f>IF(M81="","",M81)</f>
      </c>
      <c r="L84" s="38">
        <f>IF(R81="","",R81)</f>
      </c>
      <c r="M84" s="91">
        <f t="shared" si="5"/>
      </c>
      <c r="N84" s="38">
        <f>IF(P81="","",P81)</f>
      </c>
      <c r="O84" s="307">
        <f>IF(Q81="","",Q81)</f>
      </c>
      <c r="P84" s="315"/>
      <c r="Q84" s="316"/>
      <c r="R84" s="316"/>
      <c r="S84" s="317"/>
      <c r="T84" s="264"/>
      <c r="U84" s="91">
        <f t="shared" si="2"/>
      </c>
      <c r="V84" s="266"/>
      <c r="W84" s="302"/>
      <c r="X84" s="292"/>
      <c r="Y84" s="293"/>
      <c r="Z84" s="293"/>
      <c r="AA84" s="294"/>
      <c r="AB84" s="104"/>
      <c r="AC84" s="203">
        <f>COUNTIF(D83:W85,"○")</f>
        <v>0</v>
      </c>
      <c r="AD84" s="204">
        <f>COUNTIF(D83:W85,"×")</f>
        <v>4</v>
      </c>
      <c r="AE84" s="205">
        <f>(IF((D83&gt;F83),1,0))+(IF((D84&gt;F84),1,0))+(IF((D85&gt;F85),1,0))+(IF((H83&gt;J83),1,0))+(IF((H84&gt;J84),1,0))+(IF((H85&gt;J85),1,0))+(IF((L83&gt;N83),1,0))+(IF((L84&gt;N84),1,0))+(IF((L85&gt;N85),1,0))+(IF((P83&gt;R83),1,0))+(IF((P84&gt;R84),1,0))+(IF((P85&gt;R85),1,0))+(IF((T83&gt;V83),1,0))+(IF((T84&gt;V84),1,0))+(IF((T85&gt;V85),1,0))</f>
        <v>0</v>
      </c>
      <c r="AF84" s="206">
        <f>(IF((D83&lt;F83),1,0))+(IF((D84&lt;F84),1,0))+(IF((D85&lt;F85),1,0))+(IF((H83&lt;J83),1,0))+(IF((H84&lt;J84),1,0))+(IF((H85&lt;J85),1,0))+(IF((L83&lt;N83),1,0))+(IF((L84&lt;N84),1,0))+(IF((L85&lt;N85),1,0))+(IF((P83&lt;R83),1,0))+(IF((P84&lt;R84),1,0))+(IF((P85&lt;R85),1,0))+(IF((T83&lt;V83),1,0))+(IF((T84&lt;V84),1,0))+(IF((T85&lt;V85),1,0))</f>
        <v>8</v>
      </c>
      <c r="AG84" s="207">
        <f>AE84-AF84</f>
        <v>-8</v>
      </c>
      <c r="AH84" s="204">
        <f>SUM(D83:D85,H83:H85,L83:L85,P83:P85,T83:T85)</f>
        <v>94</v>
      </c>
      <c r="AI84" s="204">
        <f>SUM(F83:F85,J83:J85,N83:N85,R83:R85,V83:V85)</f>
        <v>168</v>
      </c>
      <c r="AJ84" s="207">
        <f>AH84-AI84</f>
        <v>-74</v>
      </c>
      <c r="AK84" s="65"/>
      <c r="AL84" s="65"/>
      <c r="AM84" s="65"/>
      <c r="AN84" s="65"/>
    </row>
    <row r="85" spans="2:40" ht="12" customHeight="1">
      <c r="B85" s="123"/>
      <c r="C85" s="133"/>
      <c r="D85" s="94">
        <f>IF(R76="","",R76)</f>
        <v>8</v>
      </c>
      <c r="E85" s="91" t="str">
        <f t="shared" si="3"/>
        <v>-</v>
      </c>
      <c r="F85" s="38">
        <f>IF(P76="","",P76)</f>
        <v>21</v>
      </c>
      <c r="G85" s="309" t="str">
        <f>IF(I82="","",I82)</f>
        <v>-</v>
      </c>
      <c r="H85" s="98">
        <f>IF(R79="","",R79)</f>
      </c>
      <c r="I85" s="91">
        <f t="shared" si="4"/>
      </c>
      <c r="J85" s="38">
        <f>IF(P79="","",P79)</f>
      </c>
      <c r="K85" s="307">
        <f>IF(M82="","",M82)</f>
      </c>
      <c r="L85" s="38">
        <f>IF(R82="","",R82)</f>
        <v>9</v>
      </c>
      <c r="M85" s="91" t="str">
        <f t="shared" si="5"/>
        <v>-</v>
      </c>
      <c r="N85" s="38">
        <f>IF(P82="","",P82)</f>
        <v>21</v>
      </c>
      <c r="O85" s="307" t="str">
        <f>IF(Q82="","",Q82)</f>
        <v>-</v>
      </c>
      <c r="P85" s="315"/>
      <c r="Q85" s="316"/>
      <c r="R85" s="316"/>
      <c r="S85" s="317"/>
      <c r="T85" s="264">
        <v>8</v>
      </c>
      <c r="U85" s="91" t="str">
        <f t="shared" si="2"/>
        <v>-</v>
      </c>
      <c r="V85" s="266">
        <v>21</v>
      </c>
      <c r="W85" s="303"/>
      <c r="X85" s="61">
        <f>AC84</f>
        <v>0</v>
      </c>
      <c r="Y85" s="62" t="s">
        <v>12</v>
      </c>
      <c r="Z85" s="62">
        <f>AD84</f>
        <v>4</v>
      </c>
      <c r="AA85" s="63" t="s">
        <v>7</v>
      </c>
      <c r="AB85" s="104"/>
      <c r="AC85" s="214"/>
      <c r="AD85" s="215"/>
      <c r="AE85" s="216"/>
      <c r="AF85" s="217"/>
      <c r="AG85" s="218"/>
      <c r="AH85" s="215"/>
      <c r="AI85" s="215"/>
      <c r="AJ85" s="218"/>
      <c r="AK85" s="65"/>
      <c r="AL85" s="65"/>
      <c r="AM85" s="65"/>
      <c r="AN85" s="65"/>
    </row>
    <row r="86" spans="2:40" ht="12" customHeight="1">
      <c r="B86" s="127" t="s">
        <v>99</v>
      </c>
      <c r="C86" s="122" t="s">
        <v>146</v>
      </c>
      <c r="D86" s="112">
        <f>IF(V74="","",V74)</f>
        <v>21</v>
      </c>
      <c r="E86" s="97" t="str">
        <f t="shared" si="3"/>
        <v>-</v>
      </c>
      <c r="F86" s="42">
        <f>IF(T74="","",T74)</f>
        <v>13</v>
      </c>
      <c r="G86" s="308" t="str">
        <f>IF(W74="","",IF(W74="○","×",IF(W74="×","○")))</f>
        <v>×</v>
      </c>
      <c r="H86" s="100">
        <f>IF(V77="","",V77)</f>
        <v>17</v>
      </c>
      <c r="I86" s="97" t="str">
        <f t="shared" si="4"/>
        <v>-</v>
      </c>
      <c r="J86" s="42">
        <f>IF(T77="","",T77)</f>
        <v>21</v>
      </c>
      <c r="K86" s="306" t="str">
        <f>IF(W77="","",IF(W77="○","×",IF(W77="×","○")))</f>
        <v>×</v>
      </c>
      <c r="L86" s="42">
        <f>IF(V80="","",V80)</f>
        <v>21</v>
      </c>
      <c r="M86" s="97" t="str">
        <f t="shared" si="5"/>
        <v>-</v>
      </c>
      <c r="N86" s="42">
        <f>IF(T80="","",T80)</f>
        <v>18</v>
      </c>
      <c r="O86" s="306" t="str">
        <f>IF(W80="","",IF(W80="○","×",IF(W80="×","○")))</f>
        <v>○</v>
      </c>
      <c r="P86" s="100">
        <f>IF(V83="","",V83)</f>
        <v>21</v>
      </c>
      <c r="Q86" s="97" t="str">
        <f>IF(P86="","","-")</f>
        <v>-</v>
      </c>
      <c r="R86" s="42">
        <f>IF(T83="","",T83)</f>
        <v>19</v>
      </c>
      <c r="S86" s="306" t="str">
        <f>IF(W83="","",IF(W83="○","×",IF(W83="×","○")))</f>
        <v>○</v>
      </c>
      <c r="T86" s="312"/>
      <c r="U86" s="313"/>
      <c r="V86" s="313"/>
      <c r="W86" s="314"/>
      <c r="X86" s="295" t="s">
        <v>297</v>
      </c>
      <c r="Y86" s="296"/>
      <c r="Z86" s="296"/>
      <c r="AA86" s="297"/>
      <c r="AB86" s="104"/>
      <c r="AC86" s="203"/>
      <c r="AD86" s="204"/>
      <c r="AE86" s="205"/>
      <c r="AF86" s="206"/>
      <c r="AG86" s="207"/>
      <c r="AH86" s="204"/>
      <c r="AI86" s="204"/>
      <c r="AJ86" s="207"/>
      <c r="AK86" s="65"/>
      <c r="AL86" s="65"/>
      <c r="AM86" s="65"/>
      <c r="AN86" s="65"/>
    </row>
    <row r="87" spans="2:40" ht="12" customHeight="1">
      <c r="B87" s="127" t="s">
        <v>82</v>
      </c>
      <c r="C87" s="122" t="s">
        <v>169</v>
      </c>
      <c r="D87" s="94">
        <f>IF(V75="","",V75)</f>
        <v>17</v>
      </c>
      <c r="E87" s="91" t="str">
        <f t="shared" si="3"/>
        <v>-</v>
      </c>
      <c r="F87" s="38">
        <f>IF(T75="","",T75)</f>
        <v>21</v>
      </c>
      <c r="G87" s="309">
        <f>IF(I78="","",I78)</f>
      </c>
      <c r="H87" s="98">
        <f>IF(V78="","",V78)</f>
        <v>21</v>
      </c>
      <c r="I87" s="91" t="str">
        <f t="shared" si="4"/>
        <v>-</v>
      </c>
      <c r="J87" s="38">
        <f>IF(T78="","",T78)</f>
        <v>19</v>
      </c>
      <c r="K87" s="307">
        <f>IF(M84="","",M84)</f>
      </c>
      <c r="L87" s="38">
        <f>IF(V81="","",V81)</f>
      </c>
      <c r="M87" s="91">
        <f t="shared" si="5"/>
      </c>
      <c r="N87" s="38">
        <f>IF(T81="","",T81)</f>
      </c>
      <c r="O87" s="307">
        <f>IF(Q84="","",Q84)</f>
      </c>
      <c r="P87" s="98">
        <f>IF(V84="","",V84)</f>
      </c>
      <c r="Q87" s="91">
        <f>IF(P87="","","-")</f>
      </c>
      <c r="R87" s="38">
        <f>IF(T84="","",T84)</f>
      </c>
      <c r="S87" s="307">
        <f>IF(U84="","",U84)</f>
      </c>
      <c r="T87" s="315"/>
      <c r="U87" s="316"/>
      <c r="V87" s="316"/>
      <c r="W87" s="317"/>
      <c r="X87" s="292"/>
      <c r="Y87" s="293"/>
      <c r="Z87" s="293"/>
      <c r="AA87" s="294"/>
      <c r="AB87" s="104"/>
      <c r="AC87" s="203">
        <f>COUNTIF(D86:W88,"○")</f>
        <v>2</v>
      </c>
      <c r="AD87" s="204">
        <f>COUNTIF(D86:W88,"×")</f>
        <v>2</v>
      </c>
      <c r="AE87" s="205">
        <f>(IF((D86&gt;F86),1,0))+(IF((D87&gt;F87),1,0))+(IF((D88&gt;F88),1,0))+(IF((H86&gt;J86),1,0))+(IF((H87&gt;J87),1,0))+(IF((H88&gt;J88),1,0))+(IF((L86&gt;N86),1,0))+(IF((L87&gt;N87),1,0))+(IF((L88&gt;N88),1,0))+(IF((P86&gt;R86),1,0))+(IF((P87&gt;R87),1,0))+(IF((P88&gt;R88),1,0))+(IF((T86&gt;V86),1,0))+(IF((T87&gt;V87),1,0))+(IF((T88&gt;V88),1,0))</f>
        <v>6</v>
      </c>
      <c r="AF87" s="206">
        <f>(IF((D86&lt;F86),1,0))+(IF((D87&lt;F87),1,0))+(IF((D88&lt;F88),1,0))+(IF((H86&lt;J86),1,0))+(IF((H87&lt;J87),1,0))+(IF((H88&lt;J88),1,0))+(IF((L86&lt;N86),1,0))+(IF((L87&lt;N87),1,0))+(IF((L88&lt;N88),1,0))+(IF((P86&lt;R86),1,0))+(IF((P87&lt;R87),1,0))+(IF((P88&lt;R88),1,0))+(IF((T86&lt;V86),1,0))+(IF((T87&lt;V87),1,0))+(IF((T88&lt;V88),1,0))</f>
        <v>4</v>
      </c>
      <c r="AG87" s="207">
        <f>AE87-AF87</f>
        <v>2</v>
      </c>
      <c r="AH87" s="204">
        <f>SUM(D86:D88,H86:H88,L86:L88,P86:P88,T86:T88)</f>
        <v>191</v>
      </c>
      <c r="AI87" s="204">
        <f>SUM(F86:F88,J86:J88,N86:N88,R86:R88,V86:V88)</f>
        <v>178</v>
      </c>
      <c r="AJ87" s="207">
        <f>AH87-AI87</f>
        <v>13</v>
      </c>
      <c r="AK87" s="65"/>
      <c r="AL87" s="65"/>
      <c r="AM87" s="65"/>
      <c r="AN87" s="65"/>
    </row>
    <row r="88" spans="2:40" ht="12" customHeight="1" thickBot="1">
      <c r="B88" s="130"/>
      <c r="C88" s="131"/>
      <c r="D88" s="101">
        <f>IF(V76="","",V76)</f>
        <v>13</v>
      </c>
      <c r="E88" s="102" t="str">
        <f t="shared" si="3"/>
        <v>-</v>
      </c>
      <c r="F88" s="39">
        <f>IF(T76="","",T76)</f>
        <v>21</v>
      </c>
      <c r="G88" s="310">
        <f>IF(I79="","",I79)</f>
      </c>
      <c r="H88" s="103">
        <f>IF(V79="","",V79)</f>
        <v>18</v>
      </c>
      <c r="I88" s="102" t="str">
        <f t="shared" si="4"/>
        <v>-</v>
      </c>
      <c r="J88" s="39">
        <f>IF(T79="","",T79)</f>
        <v>21</v>
      </c>
      <c r="K88" s="311" t="str">
        <f>IF(M85="","",M85)</f>
        <v>-</v>
      </c>
      <c r="L88" s="39">
        <f>IF(V82="","",V82)</f>
        <v>21</v>
      </c>
      <c r="M88" s="102" t="str">
        <f t="shared" si="5"/>
        <v>-</v>
      </c>
      <c r="N88" s="39">
        <f>IF(T82="","",T82)</f>
        <v>17</v>
      </c>
      <c r="O88" s="311">
        <f>IF(Q85="","",Q85)</f>
      </c>
      <c r="P88" s="103">
        <f>IF(V85="","",V85)</f>
        <v>21</v>
      </c>
      <c r="Q88" s="102" t="str">
        <f>IF(P88="","","-")</f>
        <v>-</v>
      </c>
      <c r="R88" s="39">
        <f>IF(T85="","",T85)</f>
        <v>8</v>
      </c>
      <c r="S88" s="311" t="str">
        <f>IF(U85="","",U85)</f>
        <v>-</v>
      </c>
      <c r="T88" s="318"/>
      <c r="U88" s="319"/>
      <c r="V88" s="319"/>
      <c r="W88" s="320"/>
      <c r="X88" s="88">
        <f>AC87</f>
        <v>2</v>
      </c>
      <c r="Y88" s="89" t="s">
        <v>12</v>
      </c>
      <c r="Z88" s="89">
        <f>AD87</f>
        <v>2</v>
      </c>
      <c r="AA88" s="90" t="s">
        <v>7</v>
      </c>
      <c r="AB88" s="104"/>
      <c r="AC88" s="214"/>
      <c r="AD88" s="215"/>
      <c r="AE88" s="216"/>
      <c r="AF88" s="217"/>
      <c r="AG88" s="218"/>
      <c r="AH88" s="215"/>
      <c r="AI88" s="215"/>
      <c r="AJ88" s="218"/>
      <c r="AK88" s="65"/>
      <c r="AL88" s="65"/>
      <c r="AM88" s="65"/>
      <c r="AN88" s="65"/>
    </row>
    <row r="89" spans="2:40" ht="12" customHeight="1" thickBot="1">
      <c r="B89" s="139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37"/>
      <c r="AC89" s="137"/>
      <c r="AD89" s="137"/>
      <c r="AE89" s="137"/>
      <c r="AF89" s="104"/>
      <c r="AG89" s="65"/>
      <c r="AH89" s="65"/>
      <c r="AI89" s="65"/>
      <c r="AJ89" s="65"/>
      <c r="AK89" s="65"/>
      <c r="AL89" s="65"/>
      <c r="AM89" s="65"/>
      <c r="AN89" s="65"/>
    </row>
    <row r="90" spans="2:40" ht="12" customHeight="1">
      <c r="B90" s="393" t="s">
        <v>171</v>
      </c>
      <c r="C90" s="394"/>
      <c r="D90" s="372" t="str">
        <f>B92</f>
        <v>阿部一輝</v>
      </c>
      <c r="E90" s="337"/>
      <c r="F90" s="337"/>
      <c r="G90" s="338"/>
      <c r="H90" s="336" t="str">
        <f>B95</f>
        <v>今井康浩</v>
      </c>
      <c r="I90" s="337"/>
      <c r="J90" s="337"/>
      <c r="K90" s="338"/>
      <c r="L90" s="336" t="str">
        <f>B98</f>
        <v>鈴木誠</v>
      </c>
      <c r="M90" s="337"/>
      <c r="N90" s="337"/>
      <c r="O90" s="338"/>
      <c r="P90" s="336" t="str">
        <f>B101</f>
        <v>真鍋勝行</v>
      </c>
      <c r="Q90" s="337"/>
      <c r="R90" s="337"/>
      <c r="S90" s="338"/>
      <c r="T90" s="336" t="str">
        <f>B104</f>
        <v>大西博文</v>
      </c>
      <c r="U90" s="337"/>
      <c r="V90" s="337"/>
      <c r="W90" s="338"/>
      <c r="X90" s="363" t="s">
        <v>1</v>
      </c>
      <c r="Y90" s="364"/>
      <c r="Z90" s="364"/>
      <c r="AA90" s="365"/>
      <c r="AB90" s="104"/>
      <c r="AC90" s="358" t="s">
        <v>3</v>
      </c>
      <c r="AD90" s="359"/>
      <c r="AE90" s="397" t="s">
        <v>4</v>
      </c>
      <c r="AF90" s="398"/>
      <c r="AG90" s="399"/>
      <c r="AH90" s="326" t="s">
        <v>5</v>
      </c>
      <c r="AI90" s="327"/>
      <c r="AJ90" s="328"/>
      <c r="AK90" s="65"/>
      <c r="AL90" s="65"/>
      <c r="AM90" s="65"/>
      <c r="AN90" s="65"/>
    </row>
    <row r="91" spans="2:40" ht="12" customHeight="1" thickBot="1">
      <c r="B91" s="395"/>
      <c r="C91" s="396"/>
      <c r="D91" s="329" t="str">
        <f>B93</f>
        <v>森勇気</v>
      </c>
      <c r="E91" s="330"/>
      <c r="F91" s="330"/>
      <c r="G91" s="331"/>
      <c r="H91" s="332" t="str">
        <f>B96</f>
        <v>曽我部雅勝</v>
      </c>
      <c r="I91" s="330"/>
      <c r="J91" s="330"/>
      <c r="K91" s="331"/>
      <c r="L91" s="332" t="str">
        <f>B99</f>
        <v>三原壮司</v>
      </c>
      <c r="M91" s="330"/>
      <c r="N91" s="330"/>
      <c r="O91" s="331"/>
      <c r="P91" s="332" t="str">
        <f>B102</f>
        <v>柚山治</v>
      </c>
      <c r="Q91" s="330"/>
      <c r="R91" s="330"/>
      <c r="S91" s="331"/>
      <c r="T91" s="332" t="str">
        <f>B105</f>
        <v>加藤隆平</v>
      </c>
      <c r="U91" s="330"/>
      <c r="V91" s="330"/>
      <c r="W91" s="331"/>
      <c r="X91" s="333" t="s">
        <v>2</v>
      </c>
      <c r="Y91" s="334"/>
      <c r="Z91" s="334"/>
      <c r="AA91" s="335"/>
      <c r="AB91" s="104"/>
      <c r="AC91" s="44" t="s">
        <v>6</v>
      </c>
      <c r="AD91" s="40" t="s">
        <v>7</v>
      </c>
      <c r="AE91" s="44" t="s">
        <v>96</v>
      </c>
      <c r="AF91" s="40" t="s">
        <v>8</v>
      </c>
      <c r="AG91" s="41" t="s">
        <v>9</v>
      </c>
      <c r="AH91" s="40" t="s">
        <v>13</v>
      </c>
      <c r="AI91" s="40" t="s">
        <v>8</v>
      </c>
      <c r="AJ91" s="41" t="s">
        <v>9</v>
      </c>
      <c r="AK91" s="65"/>
      <c r="AL91" s="65"/>
      <c r="AM91" s="65"/>
      <c r="AN91" s="65"/>
    </row>
    <row r="92" spans="2:40" ht="12" customHeight="1">
      <c r="B92" s="121" t="s">
        <v>17</v>
      </c>
      <c r="C92" s="122" t="s">
        <v>18</v>
      </c>
      <c r="D92" s="385"/>
      <c r="E92" s="386"/>
      <c r="F92" s="386"/>
      <c r="G92" s="387"/>
      <c r="H92" s="264">
        <v>21</v>
      </c>
      <c r="I92" s="91" t="str">
        <f>IF(H92="","","-")</f>
        <v>-</v>
      </c>
      <c r="J92" s="266">
        <v>9</v>
      </c>
      <c r="K92" s="304" t="str">
        <f>IF(H92&lt;&gt;"",IF(H92&gt;J92,IF(H93&gt;J93,"○",IF(H94&gt;J94,"○","×")),IF(H93&gt;J93,IF(H94&gt;J94,"○","×"),"×")),"")</f>
        <v>○</v>
      </c>
      <c r="L92" s="264">
        <v>21</v>
      </c>
      <c r="M92" s="92" t="str">
        <f aca="true" t="shared" si="6" ref="M92:M97">IF(L92="","","-")</f>
        <v>-</v>
      </c>
      <c r="N92" s="269">
        <v>9</v>
      </c>
      <c r="O92" s="304" t="str">
        <f>IF(L92&lt;&gt;"",IF(L92&gt;N92,IF(L93&gt;N93,"○",IF(L94&gt;N94,"○","×")),IF(L93&gt;N93,IF(L94&gt;N94,"○","×"),"×")),"")</f>
        <v>○</v>
      </c>
      <c r="P92" s="264">
        <v>21</v>
      </c>
      <c r="Q92" s="92" t="str">
        <f aca="true" t="shared" si="7" ref="Q92:Q100">IF(P92="","","-")</f>
        <v>-</v>
      </c>
      <c r="R92" s="269">
        <v>16</v>
      </c>
      <c r="S92" s="304" t="str">
        <f>IF(P92&lt;&gt;"",IF(P92&gt;R92,IF(P93&gt;R93,"○",IF(P94&gt;R94,"○","×")),IF(P93&gt;R93,IF(P94&gt;R94,"○","×"),"×")),"")</f>
        <v>○</v>
      </c>
      <c r="T92" s="264">
        <v>21</v>
      </c>
      <c r="U92" s="92" t="str">
        <f aca="true" t="shared" si="8" ref="U92:U103">IF(T92="","","-")</f>
        <v>-</v>
      </c>
      <c r="V92" s="269">
        <v>11</v>
      </c>
      <c r="W92" s="305" t="str">
        <f>IF(T92&lt;&gt;"",IF(T92&gt;V92,IF(T93&gt;V93,"○",IF(T94&gt;V94,"○","×")),IF(T93&gt;V93,IF(T94&gt;V94,"○","×"),"×")),"")</f>
        <v>○</v>
      </c>
      <c r="X92" s="289" t="s">
        <v>256</v>
      </c>
      <c r="Y92" s="290"/>
      <c r="Z92" s="290"/>
      <c r="AA92" s="291"/>
      <c r="AB92" s="104"/>
      <c r="AC92" s="52"/>
      <c r="AD92" s="53"/>
      <c r="AE92" s="105"/>
      <c r="AF92" s="106"/>
      <c r="AG92" s="55"/>
      <c r="AH92" s="53"/>
      <c r="AI92" s="53"/>
      <c r="AJ92" s="55"/>
      <c r="AK92" s="65"/>
      <c r="AL92" s="65"/>
      <c r="AM92" s="65"/>
      <c r="AN92" s="65"/>
    </row>
    <row r="93" spans="2:40" ht="12" customHeight="1">
      <c r="B93" s="121" t="s">
        <v>19</v>
      </c>
      <c r="C93" s="122" t="s">
        <v>204</v>
      </c>
      <c r="D93" s="388"/>
      <c r="E93" s="316"/>
      <c r="F93" s="316"/>
      <c r="G93" s="317"/>
      <c r="H93" s="264"/>
      <c r="I93" s="91">
        <f>IF(H93="","","-")</f>
      </c>
      <c r="J93" s="267"/>
      <c r="K93" s="299"/>
      <c r="L93" s="264"/>
      <c r="M93" s="91">
        <f t="shared" si="6"/>
      </c>
      <c r="N93" s="266"/>
      <c r="O93" s="299"/>
      <c r="P93" s="264"/>
      <c r="Q93" s="91">
        <f t="shared" si="7"/>
      </c>
      <c r="R93" s="266"/>
      <c r="S93" s="299"/>
      <c r="T93" s="264"/>
      <c r="U93" s="91">
        <f t="shared" si="8"/>
      </c>
      <c r="V93" s="266"/>
      <c r="W93" s="302"/>
      <c r="X93" s="292"/>
      <c r="Y93" s="293"/>
      <c r="Z93" s="293"/>
      <c r="AA93" s="294"/>
      <c r="AB93" s="104"/>
      <c r="AC93" s="52">
        <f>COUNTIF(D92:W94,"○")</f>
        <v>4</v>
      </c>
      <c r="AD93" s="53">
        <f>COUNTIF(D92:W94,"×")</f>
        <v>0</v>
      </c>
      <c r="AE93" s="105">
        <f>(IF((D92&gt;F92),1,0))+(IF((D93&gt;F93),1,0))+(IF((D94&gt;F94),1,0))+(IF((H92&gt;J92),1,0))+(IF((H93&gt;J93),1,0))+(IF((H94&gt;J94),1,0))+(IF((L92&gt;N92),1,0))+(IF((L93&gt;N93),1,0))+(IF((L94&gt;N94),1,0))+(IF((P92&gt;R92),1,0))+(IF((P93&gt;R93),1,0))+(IF((P94&gt;R94),1,0))+(IF((T92&gt;V92),1,0))+(IF((T93&gt;V93),1,0))+(IF((T94&gt;V94),1,0))</f>
        <v>8</v>
      </c>
      <c r="AF93" s="106">
        <f>(IF((D92&lt;F92),1,0))+(IF((D93&lt;F93),1,0))+(IF((D94&lt;F94),1,0))+(IF((H92&lt;J92),1,0))+(IF((H93&lt;J93),1,0))+(IF((H94&lt;J94),1,0))+(IF((L92&lt;N92),1,0))+(IF((L93&lt;N93),1,0))+(IF((L94&lt;N94),1,0))+(IF((P92&lt;R92),1,0))+(IF((P93&lt;R93),1,0))+(IF((P94&lt;R94),1,0))+(IF((T92&lt;V92),1,0))+(IF((T93&lt;V93),1,0))+(IF((T94&lt;V94),1,0))</f>
        <v>0</v>
      </c>
      <c r="AG93" s="107">
        <f>AE93-AF93</f>
        <v>8</v>
      </c>
      <c r="AH93" s="53">
        <f>SUM(D92:D94,H92:H94,L92:L94,P92:P94,T92:T94)</f>
        <v>168</v>
      </c>
      <c r="AI93" s="53">
        <f>SUM(F92:F94,J92:J94,N92:N94,R92:R94,V92:V94)</f>
        <v>92</v>
      </c>
      <c r="AJ93" s="55">
        <f>AH93-AI93</f>
        <v>76</v>
      </c>
      <c r="AK93" s="65"/>
      <c r="AL93" s="65"/>
      <c r="AM93" s="65"/>
      <c r="AN93" s="65"/>
    </row>
    <row r="94" spans="2:40" ht="12" customHeight="1">
      <c r="B94" s="123"/>
      <c r="C94" s="124"/>
      <c r="D94" s="389"/>
      <c r="E94" s="390"/>
      <c r="F94" s="390"/>
      <c r="G94" s="391"/>
      <c r="H94" s="265">
        <v>21</v>
      </c>
      <c r="I94" s="91" t="str">
        <f>IF(H94="","","-")</f>
        <v>-</v>
      </c>
      <c r="J94" s="268">
        <v>10</v>
      </c>
      <c r="K94" s="300"/>
      <c r="L94" s="265">
        <v>21</v>
      </c>
      <c r="M94" s="93" t="str">
        <f t="shared" si="6"/>
        <v>-</v>
      </c>
      <c r="N94" s="268">
        <v>18</v>
      </c>
      <c r="O94" s="299"/>
      <c r="P94" s="264">
        <v>21</v>
      </c>
      <c r="Q94" s="91" t="str">
        <f t="shared" si="7"/>
        <v>-</v>
      </c>
      <c r="R94" s="266">
        <v>7</v>
      </c>
      <c r="S94" s="299"/>
      <c r="T94" s="264">
        <v>21</v>
      </c>
      <c r="U94" s="91" t="str">
        <f t="shared" si="8"/>
        <v>-</v>
      </c>
      <c r="V94" s="266">
        <v>12</v>
      </c>
      <c r="W94" s="302"/>
      <c r="X94" s="61">
        <f>AC93</f>
        <v>4</v>
      </c>
      <c r="Y94" s="62" t="s">
        <v>12</v>
      </c>
      <c r="Z94" s="62">
        <f>AD93</f>
        <v>0</v>
      </c>
      <c r="AA94" s="63" t="s">
        <v>7</v>
      </c>
      <c r="AB94" s="104"/>
      <c r="AC94" s="52"/>
      <c r="AD94" s="53"/>
      <c r="AE94" s="105"/>
      <c r="AF94" s="106"/>
      <c r="AG94" s="55"/>
      <c r="AH94" s="53"/>
      <c r="AI94" s="53"/>
      <c r="AJ94" s="55"/>
      <c r="AK94" s="65"/>
      <c r="AL94" s="65"/>
      <c r="AM94" s="65"/>
      <c r="AN94" s="65"/>
    </row>
    <row r="95" spans="2:40" ht="12" customHeight="1">
      <c r="B95" s="121" t="s">
        <v>262</v>
      </c>
      <c r="C95" s="125" t="s">
        <v>23</v>
      </c>
      <c r="D95" s="94">
        <f>IF(J92="","",J92)</f>
        <v>9</v>
      </c>
      <c r="E95" s="91" t="str">
        <f aca="true" t="shared" si="9" ref="E95:E106">IF(D95="","","-")</f>
        <v>-</v>
      </c>
      <c r="F95" s="38">
        <f>IF(H92="","",H92)</f>
        <v>21</v>
      </c>
      <c r="G95" s="306" t="str">
        <f>IF(K92="","",IF(K92="○","×",IF(K92="×","○")))</f>
        <v>×</v>
      </c>
      <c r="H95" s="312"/>
      <c r="I95" s="313"/>
      <c r="J95" s="313"/>
      <c r="K95" s="314"/>
      <c r="L95" s="264">
        <v>9</v>
      </c>
      <c r="M95" s="91" t="str">
        <f t="shared" si="6"/>
        <v>-</v>
      </c>
      <c r="N95" s="266">
        <v>21</v>
      </c>
      <c r="O95" s="298" t="str">
        <f>IF(L95&lt;&gt;"",IF(L95&gt;N95,IF(L96&gt;N96,"○",IF(L97&gt;N97,"○","×")),IF(L96&gt;N96,IF(L97&gt;N97,"○","×"),"×")),"")</f>
        <v>○</v>
      </c>
      <c r="P95" s="270">
        <v>21</v>
      </c>
      <c r="Q95" s="97" t="str">
        <f t="shared" si="7"/>
        <v>-</v>
      </c>
      <c r="R95" s="271">
        <v>7</v>
      </c>
      <c r="S95" s="298" t="str">
        <f>IF(P95&lt;&gt;"",IF(P95&gt;R95,IF(P96&gt;R96,"○",IF(P97&gt;R97,"○","×")),IF(P96&gt;R96,IF(P97&gt;R97,"○","×"),"×")),"")</f>
        <v>○</v>
      </c>
      <c r="T95" s="270">
        <v>21</v>
      </c>
      <c r="U95" s="97" t="str">
        <f t="shared" si="8"/>
        <v>-</v>
      </c>
      <c r="V95" s="271">
        <v>15</v>
      </c>
      <c r="W95" s="301" t="str">
        <f>IF(T95&lt;&gt;"",IF(T95&gt;V95,IF(T96&gt;V96,"○",IF(T97&gt;V97,"○","×")),IF(T96&gt;V96,IF(T97&gt;V97,"○","×"),"×")),"")</f>
        <v>○</v>
      </c>
      <c r="X95" s="295" t="s">
        <v>257</v>
      </c>
      <c r="Y95" s="296"/>
      <c r="Z95" s="296"/>
      <c r="AA95" s="297"/>
      <c r="AB95" s="104"/>
      <c r="AC95" s="68"/>
      <c r="AD95" s="69"/>
      <c r="AE95" s="108"/>
      <c r="AF95" s="109"/>
      <c r="AG95" s="70"/>
      <c r="AH95" s="69"/>
      <c r="AI95" s="69"/>
      <c r="AJ95" s="70"/>
      <c r="AK95" s="65"/>
      <c r="AL95" s="65"/>
      <c r="AM95" s="65"/>
      <c r="AN95" s="65"/>
    </row>
    <row r="96" spans="2:40" ht="12" customHeight="1">
      <c r="B96" s="121" t="s">
        <v>98</v>
      </c>
      <c r="C96" s="122" t="s">
        <v>266</v>
      </c>
      <c r="D96" s="94">
        <f>IF(J93="","",J93)</f>
      </c>
      <c r="E96" s="91">
        <f t="shared" si="9"/>
      </c>
      <c r="F96" s="38">
        <f>IF(H93="","",H93)</f>
      </c>
      <c r="G96" s="307">
        <f>IF(I93="","",I93)</f>
      </c>
      <c r="H96" s="315"/>
      <c r="I96" s="316"/>
      <c r="J96" s="316"/>
      <c r="K96" s="317"/>
      <c r="L96" s="264">
        <v>21</v>
      </c>
      <c r="M96" s="91" t="str">
        <f t="shared" si="6"/>
        <v>-</v>
      </c>
      <c r="N96" s="266">
        <v>17</v>
      </c>
      <c r="O96" s="299"/>
      <c r="P96" s="264"/>
      <c r="Q96" s="91">
        <f t="shared" si="7"/>
      </c>
      <c r="R96" s="266"/>
      <c r="S96" s="299"/>
      <c r="T96" s="264"/>
      <c r="U96" s="91">
        <f t="shared" si="8"/>
      </c>
      <c r="V96" s="266"/>
      <c r="W96" s="302"/>
      <c r="X96" s="292"/>
      <c r="Y96" s="293"/>
      <c r="Z96" s="293"/>
      <c r="AA96" s="294"/>
      <c r="AB96" s="104"/>
      <c r="AC96" s="52">
        <f>COUNTIF(D95:W97,"○")</f>
        <v>3</v>
      </c>
      <c r="AD96" s="53">
        <f>COUNTIF(D95:W97,"×")</f>
        <v>1</v>
      </c>
      <c r="AE96" s="105">
        <f>(IF((D95&gt;F95),1,0))+(IF((D96&gt;F96),1,0))+(IF((D97&gt;F97),1,0))+(IF((H95&gt;J95),1,0))+(IF((H96&gt;J96),1,0))+(IF((H97&gt;J97),1,0))+(IF((L95&gt;N95),1,0))+(IF((L96&gt;N96),1,0))+(IF((L97&gt;N97),1,0))+(IF((P95&gt;R95),1,0))+(IF((P96&gt;R96),1,0))+(IF((P97&gt;R97),1,0))+(IF((T95&gt;V95),1,0))+(IF((T96&gt;V96),1,0))+(IF((T97&gt;V97),1,0))</f>
        <v>6</v>
      </c>
      <c r="AF96" s="106">
        <f>(IF((D95&lt;F95),1,0))+(IF((D96&lt;F96),1,0))+(IF((D97&lt;F97),1,0))+(IF((H95&lt;J95),1,0))+(IF((H96&lt;J96),1,0))+(IF((H97&lt;J97),1,0))+(IF((L95&lt;N95),1,0))+(IF((L96&lt;N96),1,0))+(IF((L97&lt;N97),1,0))+(IF((P95&lt;R95),1,0))+(IF((P96&lt;R96),1,0))+(IF((P97&lt;R97),1,0))+(IF((T95&lt;V95),1,0))+(IF((T96&lt;V96),1,0))+(IF((T97&lt;V97),1,0))</f>
        <v>3</v>
      </c>
      <c r="AG96" s="107">
        <f>AE96-AF96</f>
        <v>3</v>
      </c>
      <c r="AH96" s="53">
        <f>SUM(D95:D97,H95:H97,L95:L97,P95:P97,T95:T97)</f>
        <v>157</v>
      </c>
      <c r="AI96" s="53">
        <f>SUM(F95:F97,J95:J97,N95:N97,R95:R97,V95:V97)</f>
        <v>147</v>
      </c>
      <c r="AJ96" s="55">
        <f>AH96-AI96</f>
        <v>10</v>
      </c>
      <c r="AK96" s="65"/>
      <c r="AL96" s="65"/>
      <c r="AM96" s="65"/>
      <c r="AN96" s="65"/>
    </row>
    <row r="97" spans="2:40" ht="12" customHeight="1">
      <c r="B97" s="123"/>
      <c r="C97" s="126"/>
      <c r="D97" s="95">
        <f>IF(J94="","",J94)</f>
        <v>10</v>
      </c>
      <c r="E97" s="91" t="str">
        <f t="shared" si="9"/>
        <v>-</v>
      </c>
      <c r="F97" s="96">
        <f>IF(H94="","",H94)</f>
        <v>21</v>
      </c>
      <c r="G97" s="366" t="str">
        <f>IF(I94="","",I94)</f>
        <v>-</v>
      </c>
      <c r="H97" s="392"/>
      <c r="I97" s="390"/>
      <c r="J97" s="390"/>
      <c r="K97" s="391"/>
      <c r="L97" s="265">
        <v>24</v>
      </c>
      <c r="M97" s="91" t="str">
        <f t="shared" si="6"/>
        <v>-</v>
      </c>
      <c r="N97" s="268">
        <v>22</v>
      </c>
      <c r="O97" s="300"/>
      <c r="P97" s="265">
        <v>21</v>
      </c>
      <c r="Q97" s="93" t="str">
        <f t="shared" si="7"/>
        <v>-</v>
      </c>
      <c r="R97" s="268">
        <v>11</v>
      </c>
      <c r="S97" s="300"/>
      <c r="T97" s="265">
        <v>21</v>
      </c>
      <c r="U97" s="93" t="str">
        <f t="shared" si="8"/>
        <v>-</v>
      </c>
      <c r="V97" s="268">
        <v>12</v>
      </c>
      <c r="W97" s="302"/>
      <c r="X97" s="61">
        <f>AC96</f>
        <v>3</v>
      </c>
      <c r="Y97" s="62" t="s">
        <v>12</v>
      </c>
      <c r="Z97" s="62">
        <f>AD96</f>
        <v>1</v>
      </c>
      <c r="AA97" s="63" t="s">
        <v>7</v>
      </c>
      <c r="AB97" s="104"/>
      <c r="AC97" s="73"/>
      <c r="AD97" s="74"/>
      <c r="AE97" s="110"/>
      <c r="AF97" s="111"/>
      <c r="AG97" s="78"/>
      <c r="AH97" s="74"/>
      <c r="AI97" s="74"/>
      <c r="AJ97" s="78"/>
      <c r="AK97" s="65"/>
      <c r="AL97" s="65"/>
      <c r="AM97" s="65"/>
      <c r="AN97" s="65"/>
    </row>
    <row r="98" spans="2:40" ht="12" customHeight="1">
      <c r="B98" s="127" t="s">
        <v>110</v>
      </c>
      <c r="C98" s="122" t="s">
        <v>88</v>
      </c>
      <c r="D98" s="94">
        <f>IF(N92="","",N92)</f>
        <v>9</v>
      </c>
      <c r="E98" s="97" t="str">
        <f t="shared" si="9"/>
        <v>-</v>
      </c>
      <c r="F98" s="38">
        <f>IF(L92="","",L92)</f>
        <v>21</v>
      </c>
      <c r="G98" s="306" t="str">
        <f>IF(O92="","",IF(O92="○","×",IF(O92="×","○")))</f>
        <v>×</v>
      </c>
      <c r="H98" s="98">
        <f>IF(N95="","",N95)</f>
        <v>21</v>
      </c>
      <c r="I98" s="91" t="str">
        <f aca="true" t="shared" si="10" ref="I98:I106">IF(H98="","","-")</f>
        <v>-</v>
      </c>
      <c r="J98" s="38">
        <f>IF(L95="","",L95)</f>
        <v>9</v>
      </c>
      <c r="K98" s="306" t="str">
        <f>IF(O95="","",IF(O95="○","×",IF(O95="×","○")))</f>
        <v>×</v>
      </c>
      <c r="L98" s="312"/>
      <c r="M98" s="313"/>
      <c r="N98" s="313"/>
      <c r="O98" s="314"/>
      <c r="P98" s="264">
        <v>21</v>
      </c>
      <c r="Q98" s="91" t="str">
        <f t="shared" si="7"/>
        <v>-</v>
      </c>
      <c r="R98" s="266">
        <v>15</v>
      </c>
      <c r="S98" s="299" t="str">
        <f>IF(P98&lt;&gt;"",IF(P98&gt;R98,IF(P99&gt;R99,"○",IF(P100&gt;R100,"○","×")),IF(P99&gt;R99,IF(P100&gt;R100,"○","×"),"×")),"")</f>
        <v>○</v>
      </c>
      <c r="T98" s="264">
        <v>15</v>
      </c>
      <c r="U98" s="91" t="str">
        <f t="shared" si="8"/>
        <v>-</v>
      </c>
      <c r="V98" s="266">
        <v>21</v>
      </c>
      <c r="W98" s="301" t="str">
        <f>IF(T98&lt;&gt;"",IF(T98&gt;V98,IF(T99&gt;V99,"○",IF(T100&gt;V100,"○","×")),IF(T99&gt;V99,IF(T100&gt;V100,"○","×"),"×")),"")</f>
        <v>×</v>
      </c>
      <c r="X98" s="295" t="s">
        <v>297</v>
      </c>
      <c r="Y98" s="296"/>
      <c r="Z98" s="296"/>
      <c r="AA98" s="297"/>
      <c r="AB98" s="104"/>
      <c r="AC98" s="52"/>
      <c r="AD98" s="53"/>
      <c r="AE98" s="105"/>
      <c r="AF98" s="106"/>
      <c r="AG98" s="207"/>
      <c r="AH98" s="53"/>
      <c r="AI98" s="53"/>
      <c r="AJ98" s="55"/>
      <c r="AK98" s="65"/>
      <c r="AL98" s="65"/>
      <c r="AM98" s="65"/>
      <c r="AN98" s="65"/>
    </row>
    <row r="99" spans="2:40" ht="12" customHeight="1">
      <c r="B99" s="127" t="s">
        <v>111</v>
      </c>
      <c r="C99" s="122" t="s">
        <v>88</v>
      </c>
      <c r="D99" s="94">
        <f>IF(N93="","",N93)</f>
      </c>
      <c r="E99" s="91">
        <f t="shared" si="9"/>
      </c>
      <c r="F99" s="38">
        <f>IF(L93="","",L93)</f>
      </c>
      <c r="G99" s="307">
        <f>IF(I96="","",I96)</f>
      </c>
      <c r="H99" s="98">
        <f>IF(N96="","",N96)</f>
        <v>17</v>
      </c>
      <c r="I99" s="91" t="str">
        <f t="shared" si="10"/>
        <v>-</v>
      </c>
      <c r="J99" s="38">
        <f>IF(L96="","",L96)</f>
        <v>21</v>
      </c>
      <c r="K99" s="307" t="str">
        <f>IF(M96="","",M96)</f>
        <v>-</v>
      </c>
      <c r="L99" s="315"/>
      <c r="M99" s="316"/>
      <c r="N99" s="316"/>
      <c r="O99" s="317"/>
      <c r="P99" s="264"/>
      <c r="Q99" s="91">
        <f t="shared" si="7"/>
      </c>
      <c r="R99" s="266"/>
      <c r="S99" s="299"/>
      <c r="T99" s="264">
        <v>21</v>
      </c>
      <c r="U99" s="91" t="str">
        <f t="shared" si="8"/>
        <v>-</v>
      </c>
      <c r="V99" s="266">
        <v>19</v>
      </c>
      <c r="W99" s="302"/>
      <c r="X99" s="292"/>
      <c r="Y99" s="293"/>
      <c r="Z99" s="293"/>
      <c r="AA99" s="294"/>
      <c r="AB99" s="104"/>
      <c r="AC99" s="52">
        <f>COUNTIF(D98:W100,"○")</f>
        <v>1</v>
      </c>
      <c r="AD99" s="53">
        <f>COUNTIF(D98:W100,"×")</f>
        <v>3</v>
      </c>
      <c r="AE99" s="105">
        <f>(IF((D98&gt;F98),1,0))+(IF((D99&gt;F99),1,0))+(IF((D100&gt;F100),1,0))+(IF((H98&gt;J98),1,0))+(IF((H99&gt;J99),1,0))+(IF((H100&gt;J100),1,0))+(IF((L98&gt;N98),1,0))+(IF((L99&gt;N99),1,0))+(IF((L100&gt;N100),1,0))+(IF((P98&gt;R98),1,0))+(IF((P99&gt;R99),1,0))+(IF((P100&gt;R100),1,0))+(IF((T98&gt;V98),1,0))+(IF((T99&gt;V99),1,0))+(IF((T100&gt;V100),1,0))</f>
        <v>4</v>
      </c>
      <c r="AF99" s="106">
        <f>(IF((D98&lt;F98),1,0))+(IF((D99&lt;F99),1,0))+(IF((D100&lt;F100),1,0))+(IF((H98&lt;J98),1,0))+(IF((H99&lt;J99),1,0))+(IF((H100&lt;J100),1,0))+(IF((L98&lt;N98),1,0))+(IF((L99&lt;N99),1,0))+(IF((L100&lt;N100),1,0))+(IF((P98&lt;R98),1,0))+(IF((P99&lt;R99),1,0))+(IF((P100&lt;R100),1,0))+(IF((T98&lt;V98),1,0))+(IF((T99&lt;V99),1,0))+(IF((T100&lt;V100),1,0))</f>
        <v>6</v>
      </c>
      <c r="AG99" s="207">
        <f>AE99-AF99</f>
        <v>-2</v>
      </c>
      <c r="AH99" s="53">
        <f>SUM(D98:D100,H98:H100,L98:L100,P98:P100,T98:T100)</f>
        <v>186</v>
      </c>
      <c r="AI99" s="53">
        <f>SUM(F98:F100,J98:J100,N98:N100,R98:R100,V98:V100)</f>
        <v>193</v>
      </c>
      <c r="AJ99" s="55">
        <f>AH99-AI99</f>
        <v>-7</v>
      </c>
      <c r="AK99" s="65"/>
      <c r="AL99" s="65"/>
      <c r="AM99" s="65"/>
      <c r="AN99" s="65"/>
    </row>
    <row r="100" spans="2:40" ht="12" customHeight="1">
      <c r="B100" s="123"/>
      <c r="C100" s="124"/>
      <c r="D100" s="94">
        <f>IF(N94="","",N94)</f>
        <v>18</v>
      </c>
      <c r="E100" s="91" t="str">
        <f t="shared" si="9"/>
        <v>-</v>
      </c>
      <c r="F100" s="38">
        <f>IF(L94="","",L94)</f>
        <v>21</v>
      </c>
      <c r="G100" s="307">
        <f>IF(I97="","",I97)</f>
      </c>
      <c r="H100" s="98">
        <f>IF(N97="","",N97)</f>
        <v>22</v>
      </c>
      <c r="I100" s="91" t="str">
        <f t="shared" si="10"/>
        <v>-</v>
      </c>
      <c r="J100" s="38">
        <f>IF(L97="","",L97)</f>
        <v>24</v>
      </c>
      <c r="K100" s="307" t="str">
        <f>IF(M97="","",M97)</f>
        <v>-</v>
      </c>
      <c r="L100" s="315"/>
      <c r="M100" s="316"/>
      <c r="N100" s="316"/>
      <c r="O100" s="317"/>
      <c r="P100" s="264">
        <v>22</v>
      </c>
      <c r="Q100" s="91" t="str">
        <f t="shared" si="7"/>
        <v>-</v>
      </c>
      <c r="R100" s="266">
        <v>20</v>
      </c>
      <c r="S100" s="300"/>
      <c r="T100" s="264">
        <v>20</v>
      </c>
      <c r="U100" s="91" t="str">
        <f t="shared" si="8"/>
        <v>-</v>
      </c>
      <c r="V100" s="266">
        <v>22</v>
      </c>
      <c r="W100" s="303"/>
      <c r="X100" s="61">
        <f>AC99</f>
        <v>1</v>
      </c>
      <c r="Y100" s="62" t="s">
        <v>12</v>
      </c>
      <c r="Z100" s="62">
        <f>AD99</f>
        <v>3</v>
      </c>
      <c r="AA100" s="63" t="s">
        <v>7</v>
      </c>
      <c r="AB100" s="104"/>
      <c r="AC100" s="52"/>
      <c r="AD100" s="53"/>
      <c r="AE100" s="105"/>
      <c r="AF100" s="106"/>
      <c r="AG100" s="207"/>
      <c r="AH100" s="53"/>
      <c r="AI100" s="53"/>
      <c r="AJ100" s="55"/>
      <c r="AK100" s="65"/>
      <c r="AL100" s="65"/>
      <c r="AM100" s="65"/>
      <c r="AN100" s="65"/>
    </row>
    <row r="101" spans="2:40" ht="12" customHeight="1">
      <c r="B101" s="121" t="s">
        <v>71</v>
      </c>
      <c r="C101" s="125" t="s">
        <v>100</v>
      </c>
      <c r="D101" s="112">
        <f>IF(R92="","",R92)</f>
        <v>16</v>
      </c>
      <c r="E101" s="97" t="str">
        <f t="shared" si="9"/>
        <v>-</v>
      </c>
      <c r="F101" s="42">
        <f>IF(P92="","",P92)</f>
        <v>21</v>
      </c>
      <c r="G101" s="308" t="str">
        <f>IF(S92="","",IF(S92="○","×",IF(S92="×","○")))</f>
        <v>×</v>
      </c>
      <c r="H101" s="100">
        <f>IF(R95="","",R95)</f>
        <v>7</v>
      </c>
      <c r="I101" s="97" t="str">
        <f t="shared" si="10"/>
        <v>-</v>
      </c>
      <c r="J101" s="42">
        <f>IF(P95="","",P95)</f>
        <v>21</v>
      </c>
      <c r="K101" s="306" t="str">
        <f>IF(S95="","",IF(S95="○","×",IF(S95="×","○")))</f>
        <v>×</v>
      </c>
      <c r="L101" s="42">
        <f>IF(R98="","",R98)</f>
        <v>15</v>
      </c>
      <c r="M101" s="97" t="str">
        <f aca="true" t="shared" si="11" ref="M101:M106">IF(L101="","","-")</f>
        <v>-</v>
      </c>
      <c r="N101" s="42">
        <f>IF(P98="","",P98)</f>
        <v>21</v>
      </c>
      <c r="O101" s="306" t="str">
        <f>IF(S98="","",IF(S98="○","×",IF(S98="×","○")))</f>
        <v>×</v>
      </c>
      <c r="P101" s="312"/>
      <c r="Q101" s="313"/>
      <c r="R101" s="313"/>
      <c r="S101" s="314"/>
      <c r="T101" s="270">
        <v>21</v>
      </c>
      <c r="U101" s="97" t="str">
        <f t="shared" si="8"/>
        <v>-</v>
      </c>
      <c r="V101" s="271">
        <v>19</v>
      </c>
      <c r="W101" s="302" t="str">
        <f>IF(T101&lt;&gt;"",IF(T101&gt;V101,IF(T102&gt;V102,"○",IF(T103&gt;V103,"○","×")),IF(T102&gt;V102,IF(T103&gt;V103,"○","×"),"×")),"")</f>
        <v>○</v>
      </c>
      <c r="X101" s="295" t="s">
        <v>303</v>
      </c>
      <c r="Y101" s="296"/>
      <c r="Z101" s="296"/>
      <c r="AA101" s="297"/>
      <c r="AB101" s="104"/>
      <c r="AC101" s="68"/>
      <c r="AD101" s="69"/>
      <c r="AE101" s="108"/>
      <c r="AF101" s="109"/>
      <c r="AG101" s="213"/>
      <c r="AH101" s="69"/>
      <c r="AI101" s="69"/>
      <c r="AJ101" s="70"/>
      <c r="AK101" s="65"/>
      <c r="AL101" s="65"/>
      <c r="AM101" s="65"/>
      <c r="AN101" s="65"/>
    </row>
    <row r="102" spans="2:40" ht="12" customHeight="1">
      <c r="B102" s="121" t="s">
        <v>72</v>
      </c>
      <c r="C102" s="122" t="s">
        <v>100</v>
      </c>
      <c r="D102" s="94">
        <f>IF(R93="","",R93)</f>
      </c>
      <c r="E102" s="91">
        <f t="shared" si="9"/>
      </c>
      <c r="F102" s="38">
        <f>IF(P93="","",P93)</f>
      </c>
      <c r="G102" s="309" t="str">
        <f>IF(I99="","",I99)</f>
        <v>-</v>
      </c>
      <c r="H102" s="98">
        <f>IF(R96="","",R96)</f>
      </c>
      <c r="I102" s="91">
        <f t="shared" si="10"/>
      </c>
      <c r="J102" s="38">
        <f>IF(P96="","",P96)</f>
      </c>
      <c r="K102" s="307">
        <f>IF(M99="","",M99)</f>
      </c>
      <c r="L102" s="38">
        <f>IF(R99="","",R99)</f>
      </c>
      <c r="M102" s="91">
        <f t="shared" si="11"/>
      </c>
      <c r="N102" s="38">
        <f>IF(P99="","",P99)</f>
      </c>
      <c r="O102" s="307">
        <f>IF(Q99="","",Q99)</f>
      </c>
      <c r="P102" s="315"/>
      <c r="Q102" s="316"/>
      <c r="R102" s="316"/>
      <c r="S102" s="317"/>
      <c r="T102" s="264"/>
      <c r="U102" s="91">
        <f t="shared" si="8"/>
      </c>
      <c r="V102" s="266"/>
      <c r="W102" s="302"/>
      <c r="X102" s="292"/>
      <c r="Y102" s="293"/>
      <c r="Z102" s="293"/>
      <c r="AA102" s="294"/>
      <c r="AB102" s="104"/>
      <c r="AC102" s="52">
        <f>COUNTIF(D101:W103,"○")</f>
        <v>1</v>
      </c>
      <c r="AD102" s="53">
        <f>COUNTIF(D101:W103,"×")</f>
        <v>3</v>
      </c>
      <c r="AE102" s="105">
        <f>(IF((D101&gt;F101),1,0))+(IF((D102&gt;F102),1,0))+(IF((D103&gt;F103),1,0))+(IF((H101&gt;J101),1,0))+(IF((H102&gt;J102),1,0))+(IF((H103&gt;J103),1,0))+(IF((L101&gt;N101),1,0))+(IF((L102&gt;N102),1,0))+(IF((L103&gt;N103),1,0))+(IF((P101&gt;R101),1,0))+(IF((P102&gt;R102),1,0))+(IF((P103&gt;R103),1,0))+(IF((T101&gt;V101),1,0))+(IF((T102&gt;V102),1,0))+(IF((T103&gt;V103),1,0))</f>
        <v>2</v>
      </c>
      <c r="AF102" s="106">
        <f>(IF((D101&lt;F101),1,0))+(IF((D102&lt;F102),1,0))+(IF((D103&lt;F103),1,0))+(IF((H101&lt;J101),1,0))+(IF((H102&lt;J102),1,0))+(IF((H103&lt;J103),1,0))+(IF((L101&lt;N101),1,0))+(IF((L102&lt;N102),1,0))+(IF((L103&lt;N103),1,0))+(IF((P101&lt;R101),1,0))+(IF((P102&lt;R102),1,0))+(IF((P103&lt;R103),1,0))+(IF((T101&lt;V101),1,0))+(IF((T102&lt;V102),1,0))+(IF((T103&lt;V103),1,0))</f>
        <v>6</v>
      </c>
      <c r="AG102" s="207">
        <f>AE102-AF102</f>
        <v>-4</v>
      </c>
      <c r="AH102" s="53">
        <f>SUM(D101:D103,H101:H103,L101:L103,P101:P103,T101:T103)</f>
        <v>118</v>
      </c>
      <c r="AI102" s="53">
        <f>SUM(F101:F103,J101:J103,N101:N103,R101:R103,V101:V103)</f>
        <v>162</v>
      </c>
      <c r="AJ102" s="55">
        <f>AH102-AI102</f>
        <v>-44</v>
      </c>
      <c r="AK102" s="65"/>
      <c r="AL102" s="65"/>
      <c r="AM102" s="65"/>
      <c r="AN102" s="65"/>
    </row>
    <row r="103" spans="2:40" ht="12" customHeight="1">
      <c r="B103" s="127"/>
      <c r="C103" s="124"/>
      <c r="D103" s="94">
        <f>IF(R94="","",R94)</f>
        <v>7</v>
      </c>
      <c r="E103" s="91" t="str">
        <f t="shared" si="9"/>
        <v>-</v>
      </c>
      <c r="F103" s="38">
        <f>IF(P94="","",P94)</f>
        <v>21</v>
      </c>
      <c r="G103" s="309" t="str">
        <f>IF(I100="","",I100)</f>
        <v>-</v>
      </c>
      <c r="H103" s="98">
        <f>IF(R97="","",R97)</f>
        <v>11</v>
      </c>
      <c r="I103" s="91" t="str">
        <f t="shared" si="10"/>
        <v>-</v>
      </c>
      <c r="J103" s="38">
        <f>IF(P97="","",P97)</f>
        <v>21</v>
      </c>
      <c r="K103" s="307">
        <f>IF(M100="","",M100)</f>
      </c>
      <c r="L103" s="38">
        <f>IF(R100="","",R100)</f>
        <v>20</v>
      </c>
      <c r="M103" s="91" t="str">
        <f t="shared" si="11"/>
        <v>-</v>
      </c>
      <c r="N103" s="38">
        <f>IF(P100="","",P100)</f>
        <v>22</v>
      </c>
      <c r="O103" s="307" t="str">
        <f>IF(Q100="","",Q100)</f>
        <v>-</v>
      </c>
      <c r="P103" s="315"/>
      <c r="Q103" s="316"/>
      <c r="R103" s="316"/>
      <c r="S103" s="317"/>
      <c r="T103" s="264">
        <v>21</v>
      </c>
      <c r="U103" s="91" t="str">
        <f t="shared" si="8"/>
        <v>-</v>
      </c>
      <c r="V103" s="266">
        <v>16</v>
      </c>
      <c r="W103" s="303"/>
      <c r="X103" s="61">
        <f>AC102</f>
        <v>1</v>
      </c>
      <c r="Y103" s="62" t="s">
        <v>12</v>
      </c>
      <c r="Z103" s="62">
        <f>AD102</f>
        <v>3</v>
      </c>
      <c r="AA103" s="63" t="s">
        <v>7</v>
      </c>
      <c r="AB103" s="104"/>
      <c r="AC103" s="73"/>
      <c r="AD103" s="74"/>
      <c r="AE103" s="110"/>
      <c r="AF103" s="111"/>
      <c r="AG103" s="218"/>
      <c r="AH103" s="74"/>
      <c r="AI103" s="74"/>
      <c r="AJ103" s="78"/>
      <c r="AK103" s="65"/>
      <c r="AL103" s="65"/>
      <c r="AM103" s="65"/>
      <c r="AN103" s="65"/>
    </row>
    <row r="104" spans="2:40" ht="12" customHeight="1">
      <c r="B104" s="128" t="s">
        <v>134</v>
      </c>
      <c r="C104" s="129" t="s">
        <v>169</v>
      </c>
      <c r="D104" s="112">
        <f>IF(V92="","",V92)</f>
        <v>11</v>
      </c>
      <c r="E104" s="97" t="str">
        <f t="shared" si="9"/>
        <v>-</v>
      </c>
      <c r="F104" s="42">
        <f>IF(T92="","",T92)</f>
        <v>21</v>
      </c>
      <c r="G104" s="308" t="str">
        <f>IF(W92="","",IF(W92="○","×",IF(W92="×","○")))</f>
        <v>×</v>
      </c>
      <c r="H104" s="100">
        <f>IF(V95="","",V95)</f>
        <v>15</v>
      </c>
      <c r="I104" s="97" t="str">
        <f t="shared" si="10"/>
        <v>-</v>
      </c>
      <c r="J104" s="42">
        <f>IF(T95="","",T95)</f>
        <v>21</v>
      </c>
      <c r="K104" s="306" t="str">
        <f>IF(W95="","",IF(W95="○","×",IF(W95="×","○")))</f>
        <v>×</v>
      </c>
      <c r="L104" s="42">
        <f>IF(V98="","",V98)</f>
        <v>21</v>
      </c>
      <c r="M104" s="97" t="str">
        <f t="shared" si="11"/>
        <v>-</v>
      </c>
      <c r="N104" s="42">
        <f>IF(T98="","",T98)</f>
        <v>15</v>
      </c>
      <c r="O104" s="306" t="str">
        <f>IF(W98="","",IF(W98="○","×",IF(W98="×","○")))</f>
        <v>○</v>
      </c>
      <c r="P104" s="100">
        <f>IF(V101="","",V101)</f>
        <v>19</v>
      </c>
      <c r="Q104" s="97" t="str">
        <f>IF(P104="","","-")</f>
        <v>-</v>
      </c>
      <c r="R104" s="42">
        <f>IF(T101="","",T101)</f>
        <v>21</v>
      </c>
      <c r="S104" s="306" t="str">
        <f>IF(W101="","",IF(W101="○","×",IF(W101="×","○")))</f>
        <v>×</v>
      </c>
      <c r="T104" s="312"/>
      <c r="U104" s="313"/>
      <c r="V104" s="313"/>
      <c r="W104" s="314"/>
      <c r="X104" s="295" t="s">
        <v>304</v>
      </c>
      <c r="Y104" s="296"/>
      <c r="Z104" s="296"/>
      <c r="AA104" s="297"/>
      <c r="AB104" s="104"/>
      <c r="AC104" s="52"/>
      <c r="AD104" s="53"/>
      <c r="AE104" s="105"/>
      <c r="AF104" s="106"/>
      <c r="AG104" s="207"/>
      <c r="AH104" s="53"/>
      <c r="AI104" s="53"/>
      <c r="AJ104" s="55"/>
      <c r="AK104" s="65"/>
      <c r="AL104" s="65"/>
      <c r="AM104" s="65"/>
      <c r="AN104" s="65"/>
    </row>
    <row r="105" spans="2:40" ht="12" customHeight="1">
      <c r="B105" s="127" t="s">
        <v>209</v>
      </c>
      <c r="C105" s="122" t="s">
        <v>18</v>
      </c>
      <c r="D105" s="94">
        <f>IF(V93="","",V93)</f>
      </c>
      <c r="E105" s="91">
        <f t="shared" si="9"/>
      </c>
      <c r="F105" s="38">
        <f>IF(T93="","",T93)</f>
      </c>
      <c r="G105" s="309">
        <f>IF(I96="","",I96)</f>
      </c>
      <c r="H105" s="98">
        <f>IF(V96="","",V96)</f>
      </c>
      <c r="I105" s="91">
        <f t="shared" si="10"/>
      </c>
      <c r="J105" s="38">
        <f>IF(T96="","",T96)</f>
      </c>
      <c r="K105" s="307">
        <f>IF(M102="","",M102)</f>
      </c>
      <c r="L105" s="38">
        <f>IF(V99="","",V99)</f>
        <v>19</v>
      </c>
      <c r="M105" s="91" t="str">
        <f t="shared" si="11"/>
        <v>-</v>
      </c>
      <c r="N105" s="38">
        <f>IF(T99="","",T99)</f>
        <v>21</v>
      </c>
      <c r="O105" s="307">
        <f>IF(Q102="","",Q102)</f>
      </c>
      <c r="P105" s="98">
        <f>IF(V102="","",V102)</f>
      </c>
      <c r="Q105" s="91">
        <f>IF(P105="","","-")</f>
      </c>
      <c r="R105" s="38">
        <f>IF(T102="","",T102)</f>
      </c>
      <c r="S105" s="307">
        <f>IF(U102="","",U102)</f>
      </c>
      <c r="T105" s="315"/>
      <c r="U105" s="316"/>
      <c r="V105" s="316"/>
      <c r="W105" s="317"/>
      <c r="X105" s="292"/>
      <c r="Y105" s="293"/>
      <c r="Z105" s="293"/>
      <c r="AA105" s="294"/>
      <c r="AB105" s="104"/>
      <c r="AC105" s="52">
        <f>COUNTIF(D104:W106,"○")</f>
        <v>1</v>
      </c>
      <c r="AD105" s="53">
        <f>COUNTIF(D104:W106,"×")</f>
        <v>3</v>
      </c>
      <c r="AE105" s="105">
        <f>(IF((D104&gt;F104),1,0))+(IF((D105&gt;F105),1,0))+(IF((D106&gt;F106),1,0))+(IF((H104&gt;J104),1,0))+(IF((H105&gt;J105),1,0))+(IF((H106&gt;J106),1,0))+(IF((L104&gt;N104),1,0))+(IF((L105&gt;N105),1,0))+(IF((L106&gt;N106),1,0))+(IF((P104&gt;R104),1,0))+(IF((P105&gt;R105),1,0))+(IF((P106&gt;R106),1,0))+(IF((T104&gt;V104),1,0))+(IF((T105&gt;V105),1,0))+(IF((T106&gt;V106),1,0))</f>
        <v>2</v>
      </c>
      <c r="AF105" s="106">
        <f>(IF((D104&lt;F104),1,0))+(IF((D105&lt;F105),1,0))+(IF((D106&lt;F106),1,0))+(IF((H104&lt;J104),1,0))+(IF((H105&lt;J105),1,0))+(IF((H106&lt;J106),1,0))+(IF((L104&lt;N104),1,0))+(IF((L105&lt;N105),1,0))+(IF((L106&lt;N106),1,0))+(IF((P104&lt;R104),1,0))+(IF((P105&lt;R105),1,0))+(IF((P106&lt;R106),1,0))+(IF((T104&lt;V104),1,0))+(IF((T105&lt;V105),1,0))+(IF((T106&lt;V106),1,0))</f>
        <v>7</v>
      </c>
      <c r="AG105" s="207">
        <f>AE105-AF105</f>
        <v>-5</v>
      </c>
      <c r="AH105" s="53">
        <f>SUM(D104:D106,H104:H106,L104:L106,P104:P106,T104:T106)</f>
        <v>147</v>
      </c>
      <c r="AI105" s="53">
        <f>SUM(F104:F106,J104:J106,N104:N106,R104:R106,V104:V106)</f>
        <v>182</v>
      </c>
      <c r="AJ105" s="55">
        <f>AH105-AI105</f>
        <v>-35</v>
      </c>
      <c r="AK105" s="65"/>
      <c r="AL105" s="65"/>
      <c r="AM105" s="65"/>
      <c r="AN105" s="65"/>
    </row>
    <row r="106" spans="2:40" ht="12" customHeight="1" thickBot="1">
      <c r="B106" s="130"/>
      <c r="C106" s="131"/>
      <c r="D106" s="101">
        <f>IF(V94="","",V94)</f>
        <v>12</v>
      </c>
      <c r="E106" s="102" t="str">
        <f t="shared" si="9"/>
        <v>-</v>
      </c>
      <c r="F106" s="39">
        <f>IF(T94="","",T94)</f>
        <v>21</v>
      </c>
      <c r="G106" s="310">
        <f>IF(I97="","",I97)</f>
      </c>
      <c r="H106" s="103">
        <f>IF(V97="","",V97)</f>
        <v>12</v>
      </c>
      <c r="I106" s="102" t="str">
        <f t="shared" si="10"/>
        <v>-</v>
      </c>
      <c r="J106" s="39">
        <f>IF(T97="","",T97)</f>
        <v>21</v>
      </c>
      <c r="K106" s="311" t="str">
        <f>IF(M103="","",M103)</f>
        <v>-</v>
      </c>
      <c r="L106" s="39">
        <f>IF(V100="","",V100)</f>
        <v>22</v>
      </c>
      <c r="M106" s="102" t="str">
        <f t="shared" si="11"/>
        <v>-</v>
      </c>
      <c r="N106" s="39">
        <f>IF(T100="","",T100)</f>
        <v>20</v>
      </c>
      <c r="O106" s="311">
        <f>IF(Q103="","",Q103)</f>
      </c>
      <c r="P106" s="103">
        <f>IF(V103="","",V103)</f>
        <v>16</v>
      </c>
      <c r="Q106" s="102" t="str">
        <f>IF(P106="","","-")</f>
        <v>-</v>
      </c>
      <c r="R106" s="39">
        <f>IF(T103="","",T103)</f>
        <v>21</v>
      </c>
      <c r="S106" s="311" t="str">
        <f>IF(U103="","",U103)</f>
        <v>-</v>
      </c>
      <c r="T106" s="318"/>
      <c r="U106" s="319"/>
      <c r="V106" s="319"/>
      <c r="W106" s="320"/>
      <c r="X106" s="88">
        <f>AC105</f>
        <v>1</v>
      </c>
      <c r="Y106" s="89" t="s">
        <v>12</v>
      </c>
      <c r="Z106" s="89">
        <f>AD105</f>
        <v>3</v>
      </c>
      <c r="AA106" s="90" t="s">
        <v>7</v>
      </c>
      <c r="AB106" s="104"/>
      <c r="AC106" s="73"/>
      <c r="AD106" s="74"/>
      <c r="AE106" s="110"/>
      <c r="AF106" s="111"/>
      <c r="AG106" s="218"/>
      <c r="AH106" s="74"/>
      <c r="AI106" s="74"/>
      <c r="AJ106" s="78"/>
      <c r="AK106" s="65"/>
      <c r="AL106" s="65"/>
      <c r="AM106" s="65"/>
      <c r="AN106" s="65"/>
    </row>
    <row r="107" spans="2:40" ht="15.75" customHeight="1">
      <c r="B107" s="139"/>
      <c r="C107" s="139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37"/>
      <c r="AC107" s="137"/>
      <c r="AD107" s="137"/>
      <c r="AE107" s="137"/>
      <c r="AF107" s="104"/>
      <c r="AG107" s="65"/>
      <c r="AH107" s="65"/>
      <c r="AI107" s="65"/>
      <c r="AJ107" s="65"/>
      <c r="AK107" s="65"/>
      <c r="AL107" s="65"/>
      <c r="AM107" s="65"/>
      <c r="AN107" s="65"/>
    </row>
    <row r="108" spans="2:31" ht="12.75" customHeight="1">
      <c r="B108" s="30"/>
      <c r="C108" s="35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"/>
      <c r="S108" s="3"/>
      <c r="T108" s="3"/>
      <c r="U108" s="3"/>
      <c r="V108" s="3"/>
      <c r="W108" s="3"/>
      <c r="X108" s="3"/>
      <c r="Y108" s="3"/>
      <c r="Z108" s="4"/>
      <c r="AA108" s="4"/>
      <c r="AB108" s="4"/>
      <c r="AC108" s="4"/>
      <c r="AD108" s="2"/>
      <c r="AE108" s="2"/>
    </row>
    <row r="109" spans="2:38" ht="15" customHeight="1">
      <c r="B109" s="405" t="s">
        <v>178</v>
      </c>
      <c r="C109" s="406"/>
      <c r="D109" s="432" t="s">
        <v>298</v>
      </c>
      <c r="E109" s="419"/>
      <c r="F109" s="419"/>
      <c r="G109" s="419"/>
      <c r="H109" s="419"/>
      <c r="I109" s="419"/>
      <c r="J109" s="419" t="s">
        <v>177</v>
      </c>
      <c r="K109" s="419"/>
      <c r="L109" s="419"/>
      <c r="M109" s="419"/>
      <c r="N109" s="419"/>
      <c r="O109" s="420"/>
      <c r="P109" s="421" t="s">
        <v>212</v>
      </c>
      <c r="Q109" s="422"/>
      <c r="R109" s="422"/>
      <c r="S109" s="423"/>
      <c r="T109" s="9"/>
      <c r="U109" s="9"/>
      <c r="V109" s="9"/>
      <c r="W109" s="9"/>
      <c r="X109" s="9"/>
      <c r="Y109" s="9"/>
      <c r="Z109" s="10"/>
      <c r="AA109" s="5"/>
      <c r="AB109" s="6"/>
      <c r="AC109" s="6"/>
      <c r="AD109" s="6"/>
      <c r="AE109" s="6"/>
      <c r="AF109" s="7"/>
      <c r="AG109" s="7"/>
      <c r="AH109" s="7"/>
      <c r="AI109" s="7"/>
      <c r="AJ109" s="7"/>
      <c r="AK109" s="7"/>
      <c r="AL109" s="8"/>
    </row>
    <row r="110" spans="2:40" ht="15" customHeight="1">
      <c r="B110" s="405"/>
      <c r="C110" s="406"/>
      <c r="D110" s="417" t="s">
        <v>299</v>
      </c>
      <c r="E110" s="418"/>
      <c r="F110" s="418"/>
      <c r="G110" s="418"/>
      <c r="H110" s="418"/>
      <c r="I110" s="418"/>
      <c r="J110" s="418" t="s">
        <v>177</v>
      </c>
      <c r="K110" s="418"/>
      <c r="L110" s="418"/>
      <c r="M110" s="418"/>
      <c r="N110" s="418"/>
      <c r="O110" s="427"/>
      <c r="P110" s="424"/>
      <c r="Q110" s="425"/>
      <c r="R110" s="425"/>
      <c r="S110" s="426"/>
      <c r="T110" s="272">
        <v>18</v>
      </c>
      <c r="U110" s="256">
        <v>9</v>
      </c>
      <c r="V110" s="257"/>
      <c r="W110" s="9"/>
      <c r="X110" s="9"/>
      <c r="Y110" s="9"/>
      <c r="Z110" s="9"/>
      <c r="AA110" s="9"/>
      <c r="AB110" s="10"/>
      <c r="AC110" s="5"/>
      <c r="AD110" s="6"/>
      <c r="AE110" s="6"/>
      <c r="AF110" s="6"/>
      <c r="AG110" s="6"/>
      <c r="AH110" s="7"/>
      <c r="AI110" s="7"/>
      <c r="AJ110" s="7"/>
      <c r="AK110" s="7"/>
      <c r="AL110" s="7"/>
      <c r="AM110" s="7"/>
      <c r="AN110" s="8"/>
    </row>
    <row r="111" spans="2:40" ht="4.5" customHeight="1">
      <c r="B111" s="32"/>
      <c r="C111" s="36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"/>
      <c r="Q111" s="1"/>
      <c r="R111" s="1"/>
      <c r="S111" s="1"/>
      <c r="T111" s="9"/>
      <c r="U111" s="9"/>
      <c r="V111" s="151"/>
      <c r="W111" s="9"/>
      <c r="X111" s="9"/>
      <c r="Y111" s="9"/>
      <c r="Z111" s="9"/>
      <c r="AA111" s="9"/>
      <c r="AB111" s="10"/>
      <c r="AC111" s="5"/>
      <c r="AD111" s="6"/>
      <c r="AE111" s="6"/>
      <c r="AF111" s="6"/>
      <c r="AG111" s="6"/>
      <c r="AH111" s="7"/>
      <c r="AI111" s="7"/>
      <c r="AJ111" s="7"/>
      <c r="AK111" s="7"/>
      <c r="AL111" s="7"/>
      <c r="AM111" s="7"/>
      <c r="AN111" s="8"/>
    </row>
    <row r="112" spans="2:40" ht="15" customHeight="1" thickBot="1">
      <c r="B112" s="32" t="s">
        <v>90</v>
      </c>
      <c r="C112" s="37"/>
      <c r="D112" s="432" t="s">
        <v>314</v>
      </c>
      <c r="E112" s="419"/>
      <c r="F112" s="419"/>
      <c r="G112" s="419"/>
      <c r="H112" s="419"/>
      <c r="I112" s="419"/>
      <c r="J112" s="419" t="s">
        <v>148</v>
      </c>
      <c r="K112" s="419"/>
      <c r="L112" s="419"/>
      <c r="M112" s="419"/>
      <c r="N112" s="419"/>
      <c r="O112" s="420"/>
      <c r="P112" s="421" t="s">
        <v>213</v>
      </c>
      <c r="Q112" s="422"/>
      <c r="R112" s="422"/>
      <c r="S112" s="423"/>
      <c r="T112" s="258">
        <v>21</v>
      </c>
      <c r="U112" s="259">
        <v>21</v>
      </c>
      <c r="V112" s="260"/>
      <c r="W112" s="177"/>
      <c r="X112" s="9"/>
      <c r="Y112" s="9"/>
      <c r="Z112" s="9"/>
      <c r="AA112" s="149" t="s">
        <v>179</v>
      </c>
      <c r="AB112" s="11"/>
      <c r="AC112" s="2"/>
      <c r="AD112" s="2"/>
      <c r="AE112" s="2"/>
      <c r="AF112" s="15"/>
      <c r="AG112" s="15"/>
      <c r="AH112" s="15"/>
      <c r="AI112" s="15"/>
      <c r="AJ112" s="15"/>
      <c r="AK112" s="7"/>
      <c r="AL112" s="7"/>
      <c r="AM112" s="7"/>
      <c r="AN112" s="8"/>
    </row>
    <row r="113" spans="4:37" ht="15" customHeight="1" thickTop="1">
      <c r="D113" s="417" t="s">
        <v>315</v>
      </c>
      <c r="E113" s="418"/>
      <c r="F113" s="418"/>
      <c r="G113" s="418"/>
      <c r="H113" s="418"/>
      <c r="I113" s="418"/>
      <c r="J113" s="418" t="s">
        <v>148</v>
      </c>
      <c r="K113" s="418"/>
      <c r="L113" s="418"/>
      <c r="M113" s="418"/>
      <c r="N113" s="418"/>
      <c r="O113" s="427"/>
      <c r="P113" s="424"/>
      <c r="Q113" s="425"/>
      <c r="R113" s="425"/>
      <c r="S113" s="426"/>
      <c r="T113" s="9"/>
      <c r="U113" s="9"/>
      <c r="V113" s="9"/>
      <c r="W113" s="151"/>
      <c r="X113" s="262">
        <v>15</v>
      </c>
      <c r="Y113" s="262">
        <v>16</v>
      </c>
      <c r="Z113" s="262"/>
      <c r="AA113" s="379" t="s">
        <v>351</v>
      </c>
      <c r="AB113" s="380"/>
      <c r="AC113" s="380"/>
      <c r="AD113" s="380"/>
      <c r="AE113" s="380"/>
      <c r="AF113" s="380" t="s">
        <v>349</v>
      </c>
      <c r="AG113" s="380"/>
      <c r="AH113" s="380"/>
      <c r="AI113" s="380"/>
      <c r="AJ113" s="400"/>
      <c r="AK113" s="8"/>
    </row>
    <row r="114" spans="4:37" ht="4.5" customHeight="1" thickBot="1"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"/>
      <c r="Q114" s="1"/>
      <c r="R114" s="1"/>
      <c r="S114" s="1"/>
      <c r="T114" s="9"/>
      <c r="U114" s="9"/>
      <c r="V114" s="9"/>
      <c r="W114" s="151"/>
      <c r="X114" s="9"/>
      <c r="Y114" s="9"/>
      <c r="Z114" s="9"/>
      <c r="AA114" s="381"/>
      <c r="AB114" s="382"/>
      <c r="AC114" s="382"/>
      <c r="AD114" s="382"/>
      <c r="AE114" s="382"/>
      <c r="AF114" s="382"/>
      <c r="AG114" s="382"/>
      <c r="AH114" s="382"/>
      <c r="AI114" s="382"/>
      <c r="AJ114" s="401"/>
      <c r="AK114" s="8"/>
    </row>
    <row r="115" spans="4:37" ht="15" customHeight="1" thickTop="1">
      <c r="D115" s="432" t="s">
        <v>300</v>
      </c>
      <c r="E115" s="419"/>
      <c r="F115" s="419"/>
      <c r="G115" s="419"/>
      <c r="H115" s="419"/>
      <c r="I115" s="419"/>
      <c r="J115" s="419" t="s">
        <v>302</v>
      </c>
      <c r="K115" s="419"/>
      <c r="L115" s="419"/>
      <c r="M115" s="419"/>
      <c r="N115" s="419"/>
      <c r="O115" s="420"/>
      <c r="P115" s="421" t="s">
        <v>214</v>
      </c>
      <c r="Q115" s="422"/>
      <c r="R115" s="422"/>
      <c r="S115" s="423"/>
      <c r="T115" s="9"/>
      <c r="U115" s="9"/>
      <c r="V115" s="9"/>
      <c r="W115" s="172"/>
      <c r="X115" s="263">
        <v>21</v>
      </c>
      <c r="Y115" s="251">
        <v>21</v>
      </c>
      <c r="Z115" s="273"/>
      <c r="AA115" s="375" t="s">
        <v>352</v>
      </c>
      <c r="AB115" s="376"/>
      <c r="AC115" s="376"/>
      <c r="AD115" s="376"/>
      <c r="AE115" s="376"/>
      <c r="AF115" s="377" t="s">
        <v>349</v>
      </c>
      <c r="AG115" s="376"/>
      <c r="AH115" s="376"/>
      <c r="AI115" s="376"/>
      <c r="AJ115" s="378"/>
      <c r="AK115" s="7"/>
    </row>
    <row r="116" spans="4:37" ht="15" customHeight="1" thickBot="1">
      <c r="D116" s="417" t="s">
        <v>301</v>
      </c>
      <c r="E116" s="418"/>
      <c r="F116" s="418"/>
      <c r="G116" s="418"/>
      <c r="H116" s="418"/>
      <c r="I116" s="418"/>
      <c r="J116" s="418" t="s">
        <v>302</v>
      </c>
      <c r="K116" s="418"/>
      <c r="L116" s="418"/>
      <c r="M116" s="418"/>
      <c r="N116" s="418"/>
      <c r="O116" s="427"/>
      <c r="P116" s="424"/>
      <c r="Q116" s="425"/>
      <c r="R116" s="425"/>
      <c r="S116" s="426"/>
      <c r="T116" s="256">
        <v>20</v>
      </c>
      <c r="U116" s="256">
        <v>21</v>
      </c>
      <c r="V116" s="257">
        <v>16</v>
      </c>
      <c r="W116" s="176"/>
      <c r="X116" s="9"/>
      <c r="Y116" s="9"/>
      <c r="Z116" s="9"/>
      <c r="AA116" s="402" t="s">
        <v>180</v>
      </c>
      <c r="AB116" s="402"/>
      <c r="AC116" s="402"/>
      <c r="AD116" s="402"/>
      <c r="AE116" s="402"/>
      <c r="AF116" s="402"/>
      <c r="AG116" s="402"/>
      <c r="AH116" s="402"/>
      <c r="AI116" s="402"/>
      <c r="AJ116" s="402"/>
      <c r="AK116" s="17"/>
    </row>
    <row r="117" spans="4:37" ht="4.5" customHeight="1" thickTop="1"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"/>
      <c r="Q117" s="1"/>
      <c r="R117" s="1"/>
      <c r="S117" s="1"/>
      <c r="T117" s="9"/>
      <c r="U117" s="9"/>
      <c r="V117" s="172"/>
      <c r="W117" s="9"/>
      <c r="X117" s="9"/>
      <c r="Y117" s="9"/>
      <c r="Z117" s="9"/>
      <c r="AA117" s="403"/>
      <c r="AB117" s="403"/>
      <c r="AC117" s="403"/>
      <c r="AD117" s="403"/>
      <c r="AE117" s="403"/>
      <c r="AF117" s="403"/>
      <c r="AG117" s="403"/>
      <c r="AH117" s="403"/>
      <c r="AI117" s="403"/>
      <c r="AJ117" s="403"/>
      <c r="AK117" s="17"/>
    </row>
    <row r="118" spans="4:37" ht="15" customHeight="1" thickBot="1">
      <c r="D118" s="432" t="s">
        <v>316</v>
      </c>
      <c r="E118" s="419"/>
      <c r="F118" s="419"/>
      <c r="G118" s="419"/>
      <c r="H118" s="419"/>
      <c r="I118" s="419"/>
      <c r="J118" s="419" t="s">
        <v>25</v>
      </c>
      <c r="K118" s="419"/>
      <c r="L118" s="419"/>
      <c r="M118" s="419"/>
      <c r="N118" s="419"/>
      <c r="O118" s="420"/>
      <c r="P118" s="421" t="s">
        <v>215</v>
      </c>
      <c r="Q118" s="422"/>
      <c r="R118" s="422"/>
      <c r="S118" s="423"/>
      <c r="T118" s="258">
        <v>22</v>
      </c>
      <c r="U118" s="259">
        <v>18</v>
      </c>
      <c r="V118" s="260">
        <v>21</v>
      </c>
      <c r="W118" s="9"/>
      <c r="X118" s="9"/>
      <c r="Y118" s="9"/>
      <c r="Z118" s="9"/>
      <c r="AA118" s="383" t="s">
        <v>354</v>
      </c>
      <c r="AB118" s="384"/>
      <c r="AC118" s="384"/>
      <c r="AD118" s="384"/>
      <c r="AE118" s="384"/>
      <c r="AF118" s="373" t="s">
        <v>350</v>
      </c>
      <c r="AG118" s="373"/>
      <c r="AH118" s="373"/>
      <c r="AI118" s="373"/>
      <c r="AJ118" s="374"/>
      <c r="AK118" s="17"/>
    </row>
    <row r="119" spans="2:37" ht="15" customHeight="1" thickTop="1">
      <c r="B119" s="145" t="s">
        <v>202</v>
      </c>
      <c r="D119" s="417" t="s">
        <v>317</v>
      </c>
      <c r="E119" s="418"/>
      <c r="F119" s="418"/>
      <c r="G119" s="418"/>
      <c r="H119" s="418"/>
      <c r="I119" s="418"/>
      <c r="J119" s="418" t="s">
        <v>25</v>
      </c>
      <c r="K119" s="418"/>
      <c r="L119" s="418"/>
      <c r="M119" s="418"/>
      <c r="N119" s="418"/>
      <c r="O119" s="427"/>
      <c r="P119" s="424"/>
      <c r="Q119" s="425"/>
      <c r="R119" s="425"/>
      <c r="S119" s="426"/>
      <c r="T119" s="9"/>
      <c r="U119" s="9"/>
      <c r="V119" s="9"/>
      <c r="W119" s="9"/>
      <c r="X119" s="9"/>
      <c r="Y119" s="9"/>
      <c r="Z119" s="9"/>
      <c r="AA119" s="375" t="s">
        <v>355</v>
      </c>
      <c r="AB119" s="376"/>
      <c r="AC119" s="376"/>
      <c r="AD119" s="376"/>
      <c r="AE119" s="376"/>
      <c r="AF119" s="377" t="s">
        <v>350</v>
      </c>
      <c r="AG119" s="377"/>
      <c r="AH119" s="377"/>
      <c r="AI119" s="377"/>
      <c r="AJ119" s="404"/>
      <c r="AK119" s="5"/>
    </row>
    <row r="120" spans="2:31" ht="10.5" customHeight="1" thickBot="1">
      <c r="B120" s="8"/>
      <c r="C120" s="20"/>
      <c r="D120" s="21"/>
      <c r="E120" s="21"/>
      <c r="F120" s="21"/>
      <c r="G120" s="21"/>
      <c r="H120" s="17"/>
      <c r="I120" s="17"/>
      <c r="J120" s="17"/>
      <c r="K120" s="17"/>
      <c r="L120" s="17"/>
      <c r="M120" s="5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2"/>
      <c r="AE120" s="2"/>
    </row>
    <row r="121" spans="2:36" ht="12" customHeight="1">
      <c r="B121" s="393" t="s">
        <v>133</v>
      </c>
      <c r="C121" s="394"/>
      <c r="D121" s="372" t="str">
        <f>B123</f>
        <v>古川裕喜</v>
      </c>
      <c r="E121" s="337"/>
      <c r="F121" s="337"/>
      <c r="G121" s="338"/>
      <c r="H121" s="336" t="str">
        <f>B126</f>
        <v>仙波史也</v>
      </c>
      <c r="I121" s="337"/>
      <c r="J121" s="337"/>
      <c r="K121" s="338"/>
      <c r="L121" s="336" t="str">
        <f>B129</f>
        <v>保子尚毅</v>
      </c>
      <c r="M121" s="337"/>
      <c r="N121" s="337"/>
      <c r="O121" s="338"/>
      <c r="P121" s="336" t="str">
        <f>B132</f>
        <v>阿部萌</v>
      </c>
      <c r="Q121" s="337"/>
      <c r="R121" s="337"/>
      <c r="S121" s="428"/>
      <c r="T121" s="363" t="s">
        <v>1</v>
      </c>
      <c r="U121" s="364"/>
      <c r="V121" s="364"/>
      <c r="W121" s="365"/>
      <c r="X121" s="46"/>
      <c r="Y121" s="397" t="s">
        <v>3</v>
      </c>
      <c r="Z121" s="399"/>
      <c r="AA121" s="397" t="s">
        <v>4</v>
      </c>
      <c r="AB121" s="398"/>
      <c r="AC121" s="399"/>
      <c r="AD121" s="326" t="s">
        <v>5</v>
      </c>
      <c r="AE121" s="327"/>
      <c r="AF121" s="328"/>
      <c r="AG121" s="23"/>
      <c r="AH121" s="17"/>
      <c r="AI121" s="17"/>
      <c r="AJ121" s="17"/>
    </row>
    <row r="122" spans="2:37" ht="12" customHeight="1" thickBot="1">
      <c r="B122" s="395"/>
      <c r="C122" s="396"/>
      <c r="D122" s="329" t="str">
        <f>B124</f>
        <v>石川勝男</v>
      </c>
      <c r="E122" s="330"/>
      <c r="F122" s="330"/>
      <c r="G122" s="331"/>
      <c r="H122" s="332" t="str">
        <f>B127</f>
        <v>石川貴規</v>
      </c>
      <c r="I122" s="330"/>
      <c r="J122" s="330"/>
      <c r="K122" s="331"/>
      <c r="L122" s="332" t="str">
        <f>B130</f>
        <v>林力也</v>
      </c>
      <c r="M122" s="330"/>
      <c r="N122" s="330"/>
      <c r="O122" s="331"/>
      <c r="P122" s="332" t="str">
        <f>B133</f>
        <v>岡部真樹</v>
      </c>
      <c r="Q122" s="330"/>
      <c r="R122" s="330"/>
      <c r="S122" s="429"/>
      <c r="T122" s="333" t="s">
        <v>2</v>
      </c>
      <c r="U122" s="334"/>
      <c r="V122" s="334"/>
      <c r="W122" s="335"/>
      <c r="X122" s="46"/>
      <c r="Y122" s="44" t="s">
        <v>6</v>
      </c>
      <c r="Z122" s="40" t="s">
        <v>7</v>
      </c>
      <c r="AA122" s="44" t="s">
        <v>96</v>
      </c>
      <c r="AB122" s="40" t="s">
        <v>8</v>
      </c>
      <c r="AC122" s="41" t="s">
        <v>9</v>
      </c>
      <c r="AD122" s="40" t="s">
        <v>13</v>
      </c>
      <c r="AE122" s="40" t="s">
        <v>8</v>
      </c>
      <c r="AF122" s="41" t="s">
        <v>9</v>
      </c>
      <c r="AG122" s="25"/>
      <c r="AH122" s="25"/>
      <c r="AI122" s="25"/>
      <c r="AJ122" s="25"/>
      <c r="AK122" s="26"/>
    </row>
    <row r="123" spans="2:37" ht="12" customHeight="1">
      <c r="B123" s="121" t="s">
        <v>174</v>
      </c>
      <c r="C123" s="122" t="s">
        <v>85</v>
      </c>
      <c r="D123" s="385"/>
      <c r="E123" s="386"/>
      <c r="F123" s="386"/>
      <c r="G123" s="387"/>
      <c r="H123" s="264">
        <v>21</v>
      </c>
      <c r="I123" s="91" t="str">
        <f>IF(H123="","","-")</f>
        <v>-</v>
      </c>
      <c r="J123" s="266">
        <v>23</v>
      </c>
      <c r="K123" s="304" t="str">
        <f>IF(H123&lt;&gt;"",IF(H123&gt;J123,IF(H124&gt;J124,"○",IF(H125&gt;J125,"○","×")),IF(H124&gt;J124,IF(H125&gt;J125,"○","×"),"×")),"")</f>
        <v>×</v>
      </c>
      <c r="L123" s="264">
        <v>22</v>
      </c>
      <c r="M123" s="92" t="str">
        <f aca="true" t="shared" si="12" ref="M123:M128">IF(L123="","","-")</f>
        <v>-</v>
      </c>
      <c r="N123" s="269">
        <v>20</v>
      </c>
      <c r="O123" s="304" t="str">
        <f>IF(L123&lt;&gt;"",IF(L123&gt;N123,IF(L124&gt;N124,"○",IF(L125&gt;N125,"○","×")),IF(L124&gt;N124,IF(L125&gt;N125,"○","×"),"×")),"")</f>
        <v>○</v>
      </c>
      <c r="P123" s="274">
        <v>21</v>
      </c>
      <c r="Q123" s="92" t="str">
        <f aca="true" t="shared" si="13" ref="Q123:Q131">IF(P123="","","-")</f>
        <v>-</v>
      </c>
      <c r="R123" s="266">
        <v>16</v>
      </c>
      <c r="S123" s="305" t="str">
        <f>IF(P123&lt;&gt;"",IF(P123&gt;R123,IF(P124&gt;R124,"○",IF(P125&gt;R125,"○","×")),IF(P124&gt;R124,IF(P125&gt;R125,"○","×"),"×")),"")</f>
        <v>○</v>
      </c>
      <c r="T123" s="289" t="s">
        <v>296</v>
      </c>
      <c r="U123" s="290"/>
      <c r="V123" s="290"/>
      <c r="W123" s="291"/>
      <c r="X123" s="46"/>
      <c r="Y123" s="64"/>
      <c r="Z123" s="65"/>
      <c r="AA123" s="45"/>
      <c r="AB123" s="43"/>
      <c r="AC123" s="54"/>
      <c r="AD123" s="65"/>
      <c r="AE123" s="65"/>
      <c r="AF123" s="66"/>
      <c r="AG123" s="25"/>
      <c r="AH123" s="25"/>
      <c r="AI123" s="25"/>
      <c r="AJ123" s="25"/>
      <c r="AK123" s="27"/>
    </row>
    <row r="124" spans="2:37" ht="12" customHeight="1">
      <c r="B124" s="121" t="s">
        <v>175</v>
      </c>
      <c r="C124" s="122" t="s">
        <v>85</v>
      </c>
      <c r="D124" s="388"/>
      <c r="E124" s="316"/>
      <c r="F124" s="316"/>
      <c r="G124" s="317"/>
      <c r="H124" s="264">
        <v>21</v>
      </c>
      <c r="I124" s="91" t="str">
        <f>IF(H124="","","-")</f>
        <v>-</v>
      </c>
      <c r="J124" s="267">
        <v>15</v>
      </c>
      <c r="K124" s="299"/>
      <c r="L124" s="264">
        <v>11</v>
      </c>
      <c r="M124" s="91" t="str">
        <f t="shared" si="12"/>
        <v>-</v>
      </c>
      <c r="N124" s="266">
        <v>21</v>
      </c>
      <c r="O124" s="299"/>
      <c r="P124" s="264">
        <v>15</v>
      </c>
      <c r="Q124" s="91" t="str">
        <f t="shared" si="13"/>
        <v>-</v>
      </c>
      <c r="R124" s="266">
        <v>21</v>
      </c>
      <c r="S124" s="302"/>
      <c r="T124" s="292"/>
      <c r="U124" s="293"/>
      <c r="V124" s="293"/>
      <c r="W124" s="294"/>
      <c r="X124" s="46"/>
      <c r="Y124" s="64">
        <f>COUNTIF(D123:S125,"○")</f>
        <v>2</v>
      </c>
      <c r="Z124" s="65">
        <f>COUNTIF(D123:S125,"×")</f>
        <v>1</v>
      </c>
      <c r="AA124" s="56">
        <f>(IF((D123&gt;F123),1,0))+(IF((D124&gt;F124),1,0))+(IF((D125&gt;F125),1,0))+(IF((H123&gt;J123),1,0))+(IF((H124&gt;J124),1,0))+(IF((H125&gt;J125),1,0))+(IF((L123&gt;N123),1,0))+(IF((L124&gt;N124),1,0))+(IF((L125&gt;N125),1,0))+(IF((P123&gt;R123),1,0))+(IF((P124&gt;R124),1,0))+(IF((P125&gt;R125),1,0))</f>
        <v>5</v>
      </c>
      <c r="AB124" s="57">
        <f>(IF((D123&lt;F123),1,0))+(IF((D124&lt;F124),1,0))+(IF((D125&lt;F125),1,0))+(IF((H123&lt;J123),1,0))+(IF((H124&lt;J124),1,0))+(IF((H125&lt;J125),1,0))+(IF((L123&lt;N123),1,0))+(IF((L124&lt;N124),1,0))+(IF((L125&lt;N125),1,0))+(IF((P123&lt;R123),1,0))+(IF((P124&lt;R124),1,0))+(IF((P125&lt;R125),1,0))</f>
        <v>4</v>
      </c>
      <c r="AC124" s="58">
        <f>AA124-AB124</f>
        <v>1</v>
      </c>
      <c r="AD124" s="65">
        <f>SUM(D123:D125,H123:H125,L123:L125,P123:P125)</f>
        <v>169</v>
      </c>
      <c r="AE124" s="65">
        <f>SUM(F123:F125,J123:J125,N123:N125,R123:R125)</f>
        <v>165</v>
      </c>
      <c r="AF124" s="66">
        <f>AD124-AE124</f>
        <v>4</v>
      </c>
      <c r="AG124" s="25"/>
      <c r="AH124" s="25"/>
      <c r="AI124" s="25"/>
      <c r="AJ124" s="25"/>
      <c r="AK124" s="27"/>
    </row>
    <row r="125" spans="2:37" ht="12" customHeight="1">
      <c r="B125" s="123"/>
      <c r="C125" s="124"/>
      <c r="D125" s="389"/>
      <c r="E125" s="390"/>
      <c r="F125" s="390"/>
      <c r="G125" s="391"/>
      <c r="H125" s="265">
        <v>16</v>
      </c>
      <c r="I125" s="91" t="str">
        <f>IF(H125="","","-")</f>
        <v>-</v>
      </c>
      <c r="J125" s="268">
        <v>21</v>
      </c>
      <c r="K125" s="300"/>
      <c r="L125" s="265">
        <v>21</v>
      </c>
      <c r="M125" s="93" t="str">
        <f t="shared" si="12"/>
        <v>-</v>
      </c>
      <c r="N125" s="268">
        <v>16</v>
      </c>
      <c r="O125" s="299"/>
      <c r="P125" s="265">
        <v>21</v>
      </c>
      <c r="Q125" s="93" t="str">
        <f t="shared" si="13"/>
        <v>-</v>
      </c>
      <c r="R125" s="268">
        <v>12</v>
      </c>
      <c r="S125" s="302"/>
      <c r="T125" s="61">
        <f>Y124</f>
        <v>2</v>
      </c>
      <c r="U125" s="62" t="s">
        <v>12</v>
      </c>
      <c r="V125" s="62">
        <f>Z124</f>
        <v>1</v>
      </c>
      <c r="W125" s="63" t="s">
        <v>7</v>
      </c>
      <c r="X125" s="46"/>
      <c r="Y125" s="64"/>
      <c r="Z125" s="65"/>
      <c r="AA125" s="64"/>
      <c r="AB125" s="65"/>
      <c r="AC125" s="66"/>
      <c r="AD125" s="65"/>
      <c r="AE125" s="65"/>
      <c r="AF125" s="66"/>
      <c r="AG125" s="25"/>
      <c r="AH125" s="25"/>
      <c r="AI125" s="25"/>
      <c r="AJ125" s="25"/>
      <c r="AK125" s="27"/>
    </row>
    <row r="126" spans="2:37" ht="12" customHeight="1">
      <c r="B126" s="121" t="s">
        <v>39</v>
      </c>
      <c r="C126" s="125" t="s">
        <v>177</v>
      </c>
      <c r="D126" s="94">
        <f>IF(J123="","",J123)</f>
        <v>23</v>
      </c>
      <c r="E126" s="91" t="str">
        <f aca="true" t="shared" si="14" ref="E126:E134">IF(D126="","","-")</f>
        <v>-</v>
      </c>
      <c r="F126" s="38">
        <f>IF(H123="","",H123)</f>
        <v>21</v>
      </c>
      <c r="G126" s="306" t="str">
        <f>IF(K123="","",IF(K123="○","×",IF(K123="×","○")))</f>
        <v>○</v>
      </c>
      <c r="H126" s="312"/>
      <c r="I126" s="313"/>
      <c r="J126" s="313"/>
      <c r="K126" s="314"/>
      <c r="L126" s="264">
        <v>21</v>
      </c>
      <c r="M126" s="91" t="str">
        <f t="shared" si="12"/>
        <v>-</v>
      </c>
      <c r="N126" s="266">
        <v>14</v>
      </c>
      <c r="O126" s="298" t="str">
        <f>IF(L126&lt;&gt;"",IF(L126&gt;N126,IF(L127&gt;N127,"○",IF(L128&gt;N128,"○","×")),IF(L127&gt;N127,IF(L128&gt;N128,"○","×"),"×")),"")</f>
        <v>○</v>
      </c>
      <c r="P126" s="264">
        <v>12</v>
      </c>
      <c r="Q126" s="91" t="str">
        <f t="shared" si="13"/>
        <v>-</v>
      </c>
      <c r="R126" s="266">
        <v>21</v>
      </c>
      <c r="S126" s="301" t="str">
        <f>IF(P126&lt;&gt;"",IF(P126&gt;R126,IF(P127&gt;R127,"○",IF(P128&gt;R128,"○","×")),IF(P127&gt;R127,IF(P128&gt;R128,"○","×"),"×")),"")</f>
        <v>×</v>
      </c>
      <c r="T126" s="295" t="s">
        <v>295</v>
      </c>
      <c r="U126" s="296"/>
      <c r="V126" s="296"/>
      <c r="W126" s="297"/>
      <c r="X126" s="46"/>
      <c r="Y126" s="45"/>
      <c r="Z126" s="43"/>
      <c r="AA126" s="45"/>
      <c r="AB126" s="43"/>
      <c r="AC126" s="54"/>
      <c r="AD126" s="43"/>
      <c r="AE126" s="43"/>
      <c r="AF126" s="54"/>
      <c r="AG126" s="25"/>
      <c r="AH126" s="25"/>
      <c r="AI126" s="25"/>
      <c r="AJ126" s="25"/>
      <c r="AK126" s="27"/>
    </row>
    <row r="127" spans="2:37" ht="12" customHeight="1">
      <c r="B127" s="121" t="s">
        <v>176</v>
      </c>
      <c r="C127" s="122" t="s">
        <v>177</v>
      </c>
      <c r="D127" s="94">
        <f>IF(J124="","",J124)</f>
        <v>15</v>
      </c>
      <c r="E127" s="91" t="str">
        <f t="shared" si="14"/>
        <v>-</v>
      </c>
      <c r="F127" s="38">
        <f>IF(H124="","",H124)</f>
        <v>21</v>
      </c>
      <c r="G127" s="307" t="str">
        <f>IF(I124="","",I124)</f>
        <v>-</v>
      </c>
      <c r="H127" s="315"/>
      <c r="I127" s="316"/>
      <c r="J127" s="316"/>
      <c r="K127" s="317"/>
      <c r="L127" s="264">
        <v>20</v>
      </c>
      <c r="M127" s="91" t="str">
        <f t="shared" si="12"/>
        <v>-</v>
      </c>
      <c r="N127" s="266">
        <v>22</v>
      </c>
      <c r="O127" s="299"/>
      <c r="P127" s="264">
        <v>21</v>
      </c>
      <c r="Q127" s="91" t="str">
        <f t="shared" si="13"/>
        <v>-</v>
      </c>
      <c r="R127" s="266">
        <v>13</v>
      </c>
      <c r="S127" s="302"/>
      <c r="T127" s="292"/>
      <c r="U127" s="293"/>
      <c r="V127" s="293"/>
      <c r="W127" s="294"/>
      <c r="X127" s="46"/>
      <c r="Y127" s="64">
        <f>COUNTIF(D126:S128,"○")</f>
        <v>2</v>
      </c>
      <c r="Z127" s="65">
        <f>COUNTIF(D126:S128,"×")</f>
        <v>1</v>
      </c>
      <c r="AA127" s="56">
        <f>(IF((D126&gt;F126),1,0))+(IF((D127&gt;F127),1,0))+(IF((D128&gt;F128),1,0))+(IF((H126&gt;J126),1,0))+(IF((H127&gt;J127),1,0))+(IF((H128&gt;J128),1,0))+(IF((L126&gt;N126),1,0))+(IF((L127&gt;N127),1,0))+(IF((L128&gt;N128),1,0))+(IF((P126&gt;R126),1,0))+(IF((P127&gt;R127),1,0))+(IF((P128&gt;R128),1,0))</f>
        <v>5</v>
      </c>
      <c r="AB127" s="57">
        <f>(IF((D126&lt;F126),1,0))+(IF((D127&lt;F127),1,0))+(IF((D128&lt;F128),1,0))+(IF((H126&lt;J126),1,0))+(IF((H127&lt;J127),1,0))+(IF((H128&lt;J128),1,0))+(IF((L126&lt;N126),1,0))+(IF((L127&lt;N127),1,0))+(IF((L128&lt;N128),1,0))+(IF((P126&lt;R126),1,0))+(IF((P127&lt;R127),1,0))+(IF((P128&lt;R128),1,0))</f>
        <v>4</v>
      </c>
      <c r="AC127" s="58">
        <f>AA127-AB127</f>
        <v>1</v>
      </c>
      <c r="AD127" s="65">
        <f>SUM(D126:D128,H126:H128,L126:L128,P126:P128)</f>
        <v>171</v>
      </c>
      <c r="AE127" s="65">
        <f>SUM(F126:F128,J126:J128,N126:N128,R126:R128)</f>
        <v>166</v>
      </c>
      <c r="AF127" s="66">
        <f>AD127-AE127</f>
        <v>5</v>
      </c>
      <c r="AG127" s="25"/>
      <c r="AH127" s="25"/>
      <c r="AI127" s="25"/>
      <c r="AJ127" s="25"/>
      <c r="AK127" s="27"/>
    </row>
    <row r="128" spans="2:37" ht="12" customHeight="1">
      <c r="B128" s="123"/>
      <c r="C128" s="126"/>
      <c r="D128" s="95">
        <f>IF(J125="","",J125)</f>
        <v>21</v>
      </c>
      <c r="E128" s="91" t="str">
        <f t="shared" si="14"/>
        <v>-</v>
      </c>
      <c r="F128" s="96">
        <f>IF(H125="","",H125)</f>
        <v>16</v>
      </c>
      <c r="G128" s="366" t="str">
        <f>IF(I125="","",I125)</f>
        <v>-</v>
      </c>
      <c r="H128" s="392"/>
      <c r="I128" s="390"/>
      <c r="J128" s="390"/>
      <c r="K128" s="391"/>
      <c r="L128" s="265">
        <v>21</v>
      </c>
      <c r="M128" s="91" t="str">
        <f t="shared" si="12"/>
        <v>-</v>
      </c>
      <c r="N128" s="268">
        <v>17</v>
      </c>
      <c r="O128" s="300"/>
      <c r="P128" s="265">
        <v>17</v>
      </c>
      <c r="Q128" s="93" t="str">
        <f t="shared" si="13"/>
        <v>-</v>
      </c>
      <c r="R128" s="268">
        <v>21</v>
      </c>
      <c r="S128" s="303"/>
      <c r="T128" s="61">
        <f>Y127</f>
        <v>2</v>
      </c>
      <c r="U128" s="62" t="s">
        <v>12</v>
      </c>
      <c r="V128" s="62">
        <f>Z127</f>
        <v>1</v>
      </c>
      <c r="W128" s="63" t="s">
        <v>7</v>
      </c>
      <c r="X128" s="46"/>
      <c r="Y128" s="75"/>
      <c r="Z128" s="76"/>
      <c r="AA128" s="75"/>
      <c r="AB128" s="76"/>
      <c r="AC128" s="223"/>
      <c r="AD128" s="76"/>
      <c r="AE128" s="76"/>
      <c r="AF128" s="77"/>
      <c r="AG128" s="25"/>
      <c r="AH128" s="25"/>
      <c r="AI128" s="25"/>
      <c r="AJ128" s="25"/>
      <c r="AK128" s="27"/>
    </row>
    <row r="129" spans="2:37" ht="12" customHeight="1">
      <c r="B129" s="127" t="s">
        <v>77</v>
      </c>
      <c r="C129" s="122" t="s">
        <v>148</v>
      </c>
      <c r="D129" s="94">
        <f>IF(N123="","",N123)</f>
        <v>20</v>
      </c>
      <c r="E129" s="97" t="str">
        <f t="shared" si="14"/>
        <v>-</v>
      </c>
      <c r="F129" s="38">
        <f>IF(L123="","",L123)</f>
        <v>22</v>
      </c>
      <c r="G129" s="306" t="str">
        <f>IF(O123="","",IF(O123="○","×",IF(O123="×","○")))</f>
        <v>×</v>
      </c>
      <c r="H129" s="98">
        <f>IF(N126="","",N126)</f>
        <v>14</v>
      </c>
      <c r="I129" s="91" t="str">
        <f aca="true" t="shared" si="15" ref="I129:I134">IF(H129="","","-")</f>
        <v>-</v>
      </c>
      <c r="J129" s="38">
        <f>IF(L126="","",L126)</f>
        <v>21</v>
      </c>
      <c r="K129" s="306" t="str">
        <f>IF(O126="","",IF(O126="○","×",IF(O126="×","○")))</f>
        <v>×</v>
      </c>
      <c r="L129" s="312"/>
      <c r="M129" s="313"/>
      <c r="N129" s="313"/>
      <c r="O129" s="314"/>
      <c r="P129" s="264">
        <v>10</v>
      </c>
      <c r="Q129" s="91" t="str">
        <f t="shared" si="13"/>
        <v>-</v>
      </c>
      <c r="R129" s="266">
        <v>21</v>
      </c>
      <c r="S129" s="302" t="str">
        <f>IF(P129&lt;&gt;"",IF(P129&gt;R129,IF(P130&gt;R130,"○",IF(P131&gt;R131,"○","×")),IF(P130&gt;R130,IF(P131&gt;R131,"○","×"),"×")),"")</f>
        <v>×</v>
      </c>
      <c r="T129" s="295" t="s">
        <v>297</v>
      </c>
      <c r="U129" s="296"/>
      <c r="V129" s="296"/>
      <c r="W129" s="297"/>
      <c r="X129" s="46"/>
      <c r="Y129" s="64"/>
      <c r="Z129" s="65"/>
      <c r="AA129" s="64"/>
      <c r="AB129" s="65"/>
      <c r="AC129" s="220"/>
      <c r="AD129" s="65"/>
      <c r="AE129" s="65"/>
      <c r="AF129" s="66"/>
      <c r="AG129" s="25"/>
      <c r="AH129" s="25"/>
      <c r="AI129" s="25"/>
      <c r="AJ129" s="25"/>
      <c r="AK129" s="27"/>
    </row>
    <row r="130" spans="2:37" ht="12" customHeight="1">
      <c r="B130" s="127" t="s">
        <v>59</v>
      </c>
      <c r="C130" s="122" t="s">
        <v>148</v>
      </c>
      <c r="D130" s="94">
        <f>IF(N124="","",N124)</f>
        <v>21</v>
      </c>
      <c r="E130" s="91" t="str">
        <f t="shared" si="14"/>
        <v>-</v>
      </c>
      <c r="F130" s="38">
        <f>IF(L124="","",L124)</f>
        <v>11</v>
      </c>
      <c r="G130" s="307">
        <f>IF(I127="","",I127)</f>
      </c>
      <c r="H130" s="98">
        <f>IF(N127="","",N127)</f>
        <v>22</v>
      </c>
      <c r="I130" s="91" t="str">
        <f t="shared" si="15"/>
        <v>-</v>
      </c>
      <c r="J130" s="38">
        <f>IF(L127="","",L127)</f>
        <v>20</v>
      </c>
      <c r="K130" s="307" t="str">
        <f>IF(M127="","",M127)</f>
        <v>-</v>
      </c>
      <c r="L130" s="315"/>
      <c r="M130" s="316"/>
      <c r="N130" s="316"/>
      <c r="O130" s="317"/>
      <c r="P130" s="264"/>
      <c r="Q130" s="91">
        <f t="shared" si="13"/>
      </c>
      <c r="R130" s="266"/>
      <c r="S130" s="302"/>
      <c r="T130" s="292"/>
      <c r="U130" s="293"/>
      <c r="V130" s="293"/>
      <c r="W130" s="294"/>
      <c r="X130" s="46"/>
      <c r="Y130" s="64">
        <f>COUNTIF(D129:S131,"○")</f>
        <v>0</v>
      </c>
      <c r="Z130" s="65">
        <f>COUNTIF(D129:S131,"×")</f>
        <v>3</v>
      </c>
      <c r="AA130" s="56">
        <f>(IF((D129&gt;F129),1,0))+(IF((D130&gt;F130),1,0))+(IF((D131&gt;F131),1,0))+(IF((H129&gt;J129),1,0))+(IF((H130&gt;J130),1,0))+(IF((H131&gt;J131),1,0))+(IF((L129&gt;N129),1,0))+(IF((L130&gt;N130),1,0))+(IF((L131&gt;N131),1,0))+(IF((P129&gt;R129),1,0))+(IF((P130&gt;R130),1,0))+(IF((P131&gt;R131),1,0))</f>
        <v>2</v>
      </c>
      <c r="AB130" s="57">
        <f>(IF((D129&lt;F129),1,0))+(IF((D130&lt;F130),1,0))+(IF((D131&lt;F131),1,0))+(IF((H129&lt;J129),1,0))+(IF((H130&lt;J130),1,0))+(IF((H131&lt;J131),1,0))+(IF((L129&lt;N129),1,0))+(IF((L130&lt;N130),1,0))+(IF((L131&lt;N131),1,0))+(IF((P129&lt;R129),1,0))+(IF((P130&lt;R130),1,0))+(IF((P131&lt;R131),1,0))</f>
        <v>6</v>
      </c>
      <c r="AC130" s="220">
        <f>AA130-AB130</f>
        <v>-4</v>
      </c>
      <c r="AD130" s="65">
        <f>SUM(D129:D131,H129:H131,L129:L131,P129:P131)</f>
        <v>136</v>
      </c>
      <c r="AE130" s="65">
        <f>SUM(F129:F131,J129:J131,N129:N131,R129:R131)</f>
        <v>158</v>
      </c>
      <c r="AF130" s="66">
        <f>AD130-AE130</f>
        <v>-22</v>
      </c>
      <c r="AG130" s="25"/>
      <c r="AH130" s="25"/>
      <c r="AI130" s="25"/>
      <c r="AJ130" s="25"/>
      <c r="AK130" s="27"/>
    </row>
    <row r="131" spans="2:37" ht="12" customHeight="1">
      <c r="B131" s="123"/>
      <c r="C131" s="124"/>
      <c r="D131" s="95">
        <f>IF(N125="","",N125)</f>
        <v>16</v>
      </c>
      <c r="E131" s="93" t="str">
        <f t="shared" si="14"/>
        <v>-</v>
      </c>
      <c r="F131" s="96">
        <f>IF(L125="","",L125)</f>
        <v>21</v>
      </c>
      <c r="G131" s="366">
        <f>IF(I128="","",I128)</f>
      </c>
      <c r="H131" s="99">
        <f>IF(N128="","",N128)</f>
        <v>17</v>
      </c>
      <c r="I131" s="91" t="str">
        <f t="shared" si="15"/>
        <v>-</v>
      </c>
      <c r="J131" s="96">
        <f>IF(L128="","",L128)</f>
        <v>21</v>
      </c>
      <c r="K131" s="366" t="str">
        <f>IF(M128="","",M128)</f>
        <v>-</v>
      </c>
      <c r="L131" s="392"/>
      <c r="M131" s="390"/>
      <c r="N131" s="390"/>
      <c r="O131" s="391"/>
      <c r="P131" s="265">
        <v>16</v>
      </c>
      <c r="Q131" s="91" t="str">
        <f t="shared" si="13"/>
        <v>-</v>
      </c>
      <c r="R131" s="268">
        <v>21</v>
      </c>
      <c r="S131" s="303"/>
      <c r="T131" s="61">
        <f>Y130</f>
        <v>0</v>
      </c>
      <c r="U131" s="62" t="s">
        <v>12</v>
      </c>
      <c r="V131" s="62">
        <f>Z130</f>
        <v>3</v>
      </c>
      <c r="W131" s="63" t="s">
        <v>7</v>
      </c>
      <c r="X131" s="46"/>
      <c r="Y131" s="64"/>
      <c r="Z131" s="65"/>
      <c r="AA131" s="64"/>
      <c r="AB131" s="65"/>
      <c r="AC131" s="220"/>
      <c r="AD131" s="65"/>
      <c r="AE131" s="65"/>
      <c r="AF131" s="66"/>
      <c r="AG131" s="25"/>
      <c r="AH131" s="25"/>
      <c r="AI131" s="25"/>
      <c r="AJ131" s="25"/>
      <c r="AK131" s="27"/>
    </row>
    <row r="132" spans="2:37" ht="12" customHeight="1">
      <c r="B132" s="128" t="s">
        <v>79</v>
      </c>
      <c r="C132" s="125" t="s">
        <v>146</v>
      </c>
      <c r="D132" s="94">
        <f>IF(R123="","",R123)</f>
        <v>16</v>
      </c>
      <c r="E132" s="91" t="str">
        <f t="shared" si="14"/>
        <v>-</v>
      </c>
      <c r="F132" s="38">
        <f>IF(P123="","",P123)</f>
        <v>21</v>
      </c>
      <c r="G132" s="306" t="str">
        <f>IF(S123="","",IF(S123="○","×",IF(S123="×","○")))</f>
        <v>×</v>
      </c>
      <c r="H132" s="98">
        <f>IF(R126="","",R126)</f>
        <v>21</v>
      </c>
      <c r="I132" s="97" t="str">
        <f t="shared" si="15"/>
        <v>-</v>
      </c>
      <c r="J132" s="38">
        <f>IF(P126="","",P126)</f>
        <v>12</v>
      </c>
      <c r="K132" s="306" t="str">
        <f>IF(S126="","",IF(S126="○","×",IF(S126="×","○")))</f>
        <v>○</v>
      </c>
      <c r="L132" s="100">
        <f>IF(R129="","",R129)</f>
        <v>21</v>
      </c>
      <c r="M132" s="91" t="str">
        <f>IF(L132="","","-")</f>
        <v>-</v>
      </c>
      <c r="N132" s="42">
        <f>IF(P129="","",P129)</f>
        <v>10</v>
      </c>
      <c r="O132" s="306" t="str">
        <f>IF(S129="","",IF(S129="○","×",IF(S129="×","○")))</f>
        <v>○</v>
      </c>
      <c r="P132" s="312"/>
      <c r="Q132" s="313"/>
      <c r="R132" s="313"/>
      <c r="S132" s="414"/>
      <c r="T132" s="469" t="s">
        <v>392</v>
      </c>
      <c r="U132" s="470"/>
      <c r="V132" s="470"/>
      <c r="W132" s="471"/>
      <c r="X132" s="46"/>
      <c r="Y132" s="45"/>
      <c r="Z132" s="43"/>
      <c r="AA132" s="45"/>
      <c r="AB132" s="43"/>
      <c r="AC132" s="54"/>
      <c r="AD132" s="43"/>
      <c r="AE132" s="43"/>
      <c r="AF132" s="54"/>
      <c r="AG132" s="25"/>
      <c r="AH132" s="25"/>
      <c r="AI132" s="25"/>
      <c r="AJ132" s="25"/>
      <c r="AK132" s="27"/>
    </row>
    <row r="133" spans="2:37" ht="12" customHeight="1">
      <c r="B133" s="127" t="s">
        <v>87</v>
      </c>
      <c r="C133" s="122" t="s">
        <v>172</v>
      </c>
      <c r="D133" s="94">
        <f>IF(R124="","",R124)</f>
        <v>21</v>
      </c>
      <c r="E133" s="91" t="str">
        <f t="shared" si="14"/>
        <v>-</v>
      </c>
      <c r="F133" s="38">
        <f>IF(P124="","",P124)</f>
        <v>15</v>
      </c>
      <c r="G133" s="307" t="str">
        <f>IF(I130="","",I130)</f>
        <v>-</v>
      </c>
      <c r="H133" s="98">
        <f>IF(R127="","",R127)</f>
        <v>13</v>
      </c>
      <c r="I133" s="91" t="str">
        <f t="shared" si="15"/>
        <v>-</v>
      </c>
      <c r="J133" s="38">
        <f>IF(P127="","",P127)</f>
        <v>21</v>
      </c>
      <c r="K133" s="307">
        <f>IF(M130="","",M130)</f>
      </c>
      <c r="L133" s="98">
        <f>IF(R130="","",R130)</f>
      </c>
      <c r="M133" s="91">
        <f>IF(L133="","","-")</f>
      </c>
      <c r="N133" s="38">
        <f>IF(P130="","",P130)</f>
      </c>
      <c r="O133" s="307">
        <f>IF(Q130="","",Q130)</f>
      </c>
      <c r="P133" s="315"/>
      <c r="Q133" s="316"/>
      <c r="R133" s="316"/>
      <c r="S133" s="415"/>
      <c r="T133" s="472"/>
      <c r="U133" s="473"/>
      <c r="V133" s="473"/>
      <c r="W133" s="474"/>
      <c r="X133" s="46"/>
      <c r="Y133" s="64">
        <f>COUNTIF(D132:S134,"○")</f>
        <v>2</v>
      </c>
      <c r="Z133" s="65">
        <f>COUNTIF(D132:S134,"×")</f>
        <v>1</v>
      </c>
      <c r="AA133" s="56">
        <f>(IF((D132&gt;F132),1,0))+(IF((D133&gt;F133),1,0))+(IF((D134&gt;F134),1,0))+(IF((H132&gt;J132),1,0))+(IF((H133&gt;J133),1,0))+(IF((H134&gt;J134),1,0))+(IF((L132&gt;N132),1,0))+(IF((L133&gt;N133),1,0))+(IF((L134&gt;N134),1,0))+(IF((P132&gt;R132),1,0))+(IF((P133&gt;R133),1,0))+(IF((P134&gt;R134),1,0))</f>
        <v>5</v>
      </c>
      <c r="AB133" s="57">
        <f>(IF((D132&lt;F132),1,0))+(IF((D133&lt;F133),1,0))+(IF((D134&lt;F134),1,0))+(IF((H132&lt;J132),1,0))+(IF((H133&lt;J133),1,0))+(IF((H134&lt;J134),1,0))+(IF((L132&lt;N132),1,0))+(IF((L133&lt;N133),1,0))+(IF((L134&lt;N134),1,0))+(IF((P132&lt;R132),1,0))+(IF((P133&lt;R133),1,0))+(IF((P134&lt;R134),1,0))</f>
        <v>3</v>
      </c>
      <c r="AC133" s="58">
        <f>AA133-AB133</f>
        <v>2</v>
      </c>
      <c r="AD133" s="65">
        <f>SUM(D132:D134,H132:H134,L132:L134,P132:P134)</f>
        <v>146</v>
      </c>
      <c r="AE133" s="65">
        <f>SUM(F132:F134,J132:J134,N132:N134,R132:R134)</f>
        <v>133</v>
      </c>
      <c r="AF133" s="66">
        <f>AD133-AE133</f>
        <v>13</v>
      </c>
      <c r="AG133" s="25"/>
      <c r="AH133" s="25"/>
      <c r="AI133" s="25"/>
      <c r="AJ133" s="25"/>
      <c r="AK133" s="27"/>
    </row>
    <row r="134" spans="2:37" ht="12" customHeight="1" thickBot="1">
      <c r="B134" s="329" t="s">
        <v>208</v>
      </c>
      <c r="C134" s="429"/>
      <c r="D134" s="101">
        <f>IF(R125="","",R125)</f>
        <v>12</v>
      </c>
      <c r="E134" s="102" t="str">
        <f t="shared" si="14"/>
        <v>-</v>
      </c>
      <c r="F134" s="39">
        <f>IF(P125="","",P125)</f>
        <v>21</v>
      </c>
      <c r="G134" s="311" t="str">
        <f>IF(I131="","",I131)</f>
        <v>-</v>
      </c>
      <c r="H134" s="103">
        <f>IF(R128="","",R128)</f>
        <v>21</v>
      </c>
      <c r="I134" s="102" t="str">
        <f t="shared" si="15"/>
        <v>-</v>
      </c>
      <c r="J134" s="39">
        <f>IF(P128="","",P128)</f>
        <v>17</v>
      </c>
      <c r="K134" s="311">
        <f>IF(M131="","",M131)</f>
      </c>
      <c r="L134" s="103">
        <f>IF(R131="","",R131)</f>
        <v>21</v>
      </c>
      <c r="M134" s="102" t="str">
        <f>IF(L134="","","-")</f>
        <v>-</v>
      </c>
      <c r="N134" s="39">
        <f>IF(P131="","",P131)</f>
        <v>16</v>
      </c>
      <c r="O134" s="311" t="str">
        <f>IF(Q131="","",Q131)</f>
        <v>-</v>
      </c>
      <c r="P134" s="318"/>
      <c r="Q134" s="319"/>
      <c r="R134" s="319"/>
      <c r="S134" s="416"/>
      <c r="T134" s="88">
        <f>Y133</f>
        <v>2</v>
      </c>
      <c r="U134" s="89" t="s">
        <v>12</v>
      </c>
      <c r="V134" s="89">
        <f>Z133</f>
        <v>1</v>
      </c>
      <c r="W134" s="90" t="s">
        <v>7</v>
      </c>
      <c r="X134" s="46"/>
      <c r="Y134" s="75"/>
      <c r="Z134" s="76"/>
      <c r="AA134" s="75"/>
      <c r="AB134" s="76"/>
      <c r="AC134" s="77"/>
      <c r="AD134" s="76"/>
      <c r="AE134" s="76"/>
      <c r="AF134" s="77"/>
      <c r="AG134" s="25"/>
      <c r="AH134" s="25"/>
      <c r="AI134" s="25"/>
      <c r="AJ134" s="25"/>
      <c r="AK134" s="27"/>
    </row>
    <row r="135" spans="2:37" ht="12" customHeight="1" thickBo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25"/>
      <c r="AF135" s="25"/>
      <c r="AG135" s="25"/>
      <c r="AH135" s="25"/>
      <c r="AI135" s="25"/>
      <c r="AJ135" s="25"/>
      <c r="AK135" s="27"/>
    </row>
    <row r="136" spans="2:37" ht="12" customHeight="1">
      <c r="B136" s="393" t="s">
        <v>187</v>
      </c>
      <c r="C136" s="394"/>
      <c r="D136" s="372" t="str">
        <f>B138</f>
        <v>田中隆司</v>
      </c>
      <c r="E136" s="337"/>
      <c r="F136" s="337"/>
      <c r="G136" s="338"/>
      <c r="H136" s="336" t="str">
        <f>B141</f>
        <v>田邊晃士</v>
      </c>
      <c r="I136" s="337"/>
      <c r="J136" s="337"/>
      <c r="K136" s="338"/>
      <c r="L136" s="336" t="str">
        <f>B144</f>
        <v>芥川和彦</v>
      </c>
      <c r="M136" s="337"/>
      <c r="N136" s="337"/>
      <c r="O136" s="338"/>
      <c r="P136" s="336" t="str">
        <f>B147</f>
        <v>阿部一恵</v>
      </c>
      <c r="Q136" s="337"/>
      <c r="R136" s="337"/>
      <c r="S136" s="428"/>
      <c r="T136" s="363" t="s">
        <v>1</v>
      </c>
      <c r="U136" s="364"/>
      <c r="V136" s="364"/>
      <c r="W136" s="365"/>
      <c r="X136" s="46"/>
      <c r="Y136" s="397" t="s">
        <v>3</v>
      </c>
      <c r="Z136" s="399"/>
      <c r="AA136" s="397" t="s">
        <v>4</v>
      </c>
      <c r="AB136" s="398"/>
      <c r="AC136" s="399"/>
      <c r="AD136" s="326" t="s">
        <v>5</v>
      </c>
      <c r="AE136" s="327"/>
      <c r="AF136" s="328"/>
      <c r="AG136" s="25"/>
      <c r="AH136" s="25"/>
      <c r="AI136" s="25"/>
      <c r="AJ136" s="25"/>
      <c r="AK136" s="27"/>
    </row>
    <row r="137" spans="2:37" ht="12" customHeight="1" thickBot="1">
      <c r="B137" s="395"/>
      <c r="C137" s="396"/>
      <c r="D137" s="329" t="str">
        <f>B139</f>
        <v>越智政仁</v>
      </c>
      <c r="E137" s="330"/>
      <c r="F137" s="330"/>
      <c r="G137" s="331"/>
      <c r="H137" s="332" t="str">
        <f>B142</f>
        <v>森井廉</v>
      </c>
      <c r="I137" s="330"/>
      <c r="J137" s="330"/>
      <c r="K137" s="331"/>
      <c r="L137" s="332" t="str">
        <f>B145</f>
        <v>続木雅仁</v>
      </c>
      <c r="M137" s="330"/>
      <c r="N137" s="330"/>
      <c r="O137" s="331"/>
      <c r="P137" s="332" t="str">
        <f>B148</f>
        <v>薦田あかね</v>
      </c>
      <c r="Q137" s="330"/>
      <c r="R137" s="330"/>
      <c r="S137" s="429"/>
      <c r="T137" s="333" t="s">
        <v>2</v>
      </c>
      <c r="U137" s="334"/>
      <c r="V137" s="334"/>
      <c r="W137" s="335"/>
      <c r="X137" s="46"/>
      <c r="Y137" s="44" t="s">
        <v>6</v>
      </c>
      <c r="Z137" s="40" t="s">
        <v>7</v>
      </c>
      <c r="AA137" s="44" t="s">
        <v>96</v>
      </c>
      <c r="AB137" s="40" t="s">
        <v>8</v>
      </c>
      <c r="AC137" s="41" t="s">
        <v>9</v>
      </c>
      <c r="AD137" s="40" t="s">
        <v>13</v>
      </c>
      <c r="AE137" s="40" t="s">
        <v>8</v>
      </c>
      <c r="AF137" s="41" t="s">
        <v>9</v>
      </c>
      <c r="AG137" s="25"/>
      <c r="AH137" s="25"/>
      <c r="AI137" s="25"/>
      <c r="AJ137" s="25"/>
      <c r="AK137" s="27"/>
    </row>
    <row r="138" spans="2:37" ht="12" customHeight="1">
      <c r="B138" s="121" t="s">
        <v>173</v>
      </c>
      <c r="C138" s="122" t="s">
        <v>148</v>
      </c>
      <c r="D138" s="385"/>
      <c r="E138" s="386"/>
      <c r="F138" s="386"/>
      <c r="G138" s="387"/>
      <c r="H138" s="264">
        <v>15</v>
      </c>
      <c r="I138" s="91" t="str">
        <f>IF(H138="","","-")</f>
        <v>-</v>
      </c>
      <c r="J138" s="266">
        <v>21</v>
      </c>
      <c r="K138" s="304" t="str">
        <f>IF(H138&lt;&gt;"",IF(H138&gt;J138,IF(H139&gt;J139,"○",IF(H140&gt;J140,"○","×")),IF(H139&gt;J139,IF(H140&gt;J140,"○","×"),"×")),"")</f>
        <v>×</v>
      </c>
      <c r="L138" s="264">
        <v>21</v>
      </c>
      <c r="M138" s="92" t="str">
        <f aca="true" t="shared" si="16" ref="M138:M143">IF(L138="","","-")</f>
        <v>-</v>
      </c>
      <c r="N138" s="269">
        <v>12</v>
      </c>
      <c r="O138" s="304" t="str">
        <f>IF(L138&lt;&gt;"",IF(L138&gt;N138,IF(L139&gt;N139,"○",IF(L140&gt;N140,"○","×")),IF(L139&gt;N139,IF(L140&gt;N140,"○","×"),"×")),"")</f>
        <v>○</v>
      </c>
      <c r="P138" s="274">
        <v>22</v>
      </c>
      <c r="Q138" s="92" t="str">
        <f aca="true" t="shared" si="17" ref="Q138:Q146">IF(P138="","","-")</f>
        <v>-</v>
      </c>
      <c r="R138" s="266">
        <v>20</v>
      </c>
      <c r="S138" s="305" t="str">
        <f>IF(P138&lt;&gt;"",IF(P138&gt;R138,IF(P139&gt;R139,"○",IF(P140&gt;R140,"○","×")),IF(P139&gt;R139,IF(P140&gt;R140,"○","×"),"×")),"")</f>
        <v>○</v>
      </c>
      <c r="T138" s="289" t="s">
        <v>257</v>
      </c>
      <c r="U138" s="290"/>
      <c r="V138" s="290"/>
      <c r="W138" s="291"/>
      <c r="X138" s="46"/>
      <c r="Y138" s="64"/>
      <c r="Z138" s="65"/>
      <c r="AA138" s="45"/>
      <c r="AB138" s="43"/>
      <c r="AC138" s="54"/>
      <c r="AD138" s="65"/>
      <c r="AE138" s="65"/>
      <c r="AF138" s="66"/>
      <c r="AG138" s="25"/>
      <c r="AH138" s="25"/>
      <c r="AI138" s="25"/>
      <c r="AJ138" s="25"/>
      <c r="AK138" s="27"/>
    </row>
    <row r="139" spans="2:37" ht="12" customHeight="1">
      <c r="B139" s="121" t="s">
        <v>30</v>
      </c>
      <c r="C139" s="122" t="s">
        <v>148</v>
      </c>
      <c r="D139" s="388"/>
      <c r="E139" s="316"/>
      <c r="F139" s="316"/>
      <c r="G139" s="317"/>
      <c r="H139" s="264"/>
      <c r="I139" s="91">
        <f>IF(H139="","","-")</f>
      </c>
      <c r="J139" s="267"/>
      <c r="K139" s="299"/>
      <c r="L139" s="264"/>
      <c r="M139" s="91">
        <f t="shared" si="16"/>
      </c>
      <c r="N139" s="266"/>
      <c r="O139" s="299"/>
      <c r="P139" s="264"/>
      <c r="Q139" s="91">
        <f t="shared" si="17"/>
      </c>
      <c r="R139" s="266"/>
      <c r="S139" s="302"/>
      <c r="T139" s="292"/>
      <c r="U139" s="293"/>
      <c r="V139" s="293"/>
      <c r="W139" s="294"/>
      <c r="X139" s="46"/>
      <c r="Y139" s="64">
        <f>COUNTIF(D138:S140,"○")</f>
        <v>2</v>
      </c>
      <c r="Z139" s="65">
        <f>COUNTIF(D138:S140,"×")</f>
        <v>1</v>
      </c>
      <c r="AA139" s="56">
        <f>(IF((D138&gt;F138),1,0))+(IF((D139&gt;F139),1,0))+(IF((D140&gt;F140),1,0))+(IF((H138&gt;J138),1,0))+(IF((H139&gt;J139),1,0))+(IF((H140&gt;J140),1,0))+(IF((L138&gt;N138),1,0))+(IF((L139&gt;N139),1,0))+(IF((L140&gt;N140),1,0))+(IF((P138&gt;R138),1,0))+(IF((P139&gt;R139),1,0))+(IF((P140&gt;R140),1,0))</f>
        <v>4</v>
      </c>
      <c r="AB139" s="57">
        <f>(IF((D138&lt;F138),1,0))+(IF((D139&lt;F139),1,0))+(IF((D140&lt;F140),1,0))+(IF((H138&lt;J138),1,0))+(IF((H139&lt;J139),1,0))+(IF((H140&lt;J140),1,0))+(IF((L138&lt;N138),1,0))+(IF((L139&lt;N139),1,0))+(IF((L140&lt;N140),1,0))+(IF((P138&lt;R138),1,0))+(IF((P139&lt;R139),1,0))+(IF((P140&lt;R140),1,0))</f>
        <v>2</v>
      </c>
      <c r="AC139" s="58">
        <f>AA139-AB139</f>
        <v>2</v>
      </c>
      <c r="AD139" s="65">
        <f>SUM(D138:D140,H138:H140,L138:L140,P138:P140)</f>
        <v>114</v>
      </c>
      <c r="AE139" s="65">
        <f>SUM(F138:F140,J138:J140,N138:N140,R138:R140)</f>
        <v>99</v>
      </c>
      <c r="AF139" s="66">
        <f>AD139-AE139</f>
        <v>15</v>
      </c>
      <c r="AG139" s="25"/>
      <c r="AH139" s="25"/>
      <c r="AI139" s="25"/>
      <c r="AJ139" s="25"/>
      <c r="AK139" s="27"/>
    </row>
    <row r="140" spans="2:37" ht="12" customHeight="1">
      <c r="B140" s="123"/>
      <c r="C140" s="124"/>
      <c r="D140" s="389"/>
      <c r="E140" s="390"/>
      <c r="F140" s="390"/>
      <c r="G140" s="391"/>
      <c r="H140" s="265">
        <v>14</v>
      </c>
      <c r="I140" s="91" t="str">
        <f>IF(H140="","","-")</f>
        <v>-</v>
      </c>
      <c r="J140" s="268">
        <v>21</v>
      </c>
      <c r="K140" s="300"/>
      <c r="L140" s="265">
        <v>21</v>
      </c>
      <c r="M140" s="93" t="str">
        <f t="shared" si="16"/>
        <v>-</v>
      </c>
      <c r="N140" s="268">
        <v>9</v>
      </c>
      <c r="O140" s="299"/>
      <c r="P140" s="265">
        <v>21</v>
      </c>
      <c r="Q140" s="93" t="str">
        <f t="shared" si="17"/>
        <v>-</v>
      </c>
      <c r="R140" s="268">
        <v>16</v>
      </c>
      <c r="S140" s="302"/>
      <c r="T140" s="61">
        <f>Y139</f>
        <v>2</v>
      </c>
      <c r="U140" s="62" t="s">
        <v>12</v>
      </c>
      <c r="V140" s="62">
        <f>Z139</f>
        <v>1</v>
      </c>
      <c r="W140" s="63" t="s">
        <v>7</v>
      </c>
      <c r="X140" s="46"/>
      <c r="Y140" s="64"/>
      <c r="Z140" s="65"/>
      <c r="AA140" s="64"/>
      <c r="AB140" s="65"/>
      <c r="AC140" s="66"/>
      <c r="AD140" s="65"/>
      <c r="AE140" s="65"/>
      <c r="AF140" s="66"/>
      <c r="AG140" s="25"/>
      <c r="AH140" s="25"/>
      <c r="AI140" s="25"/>
      <c r="AJ140" s="25"/>
      <c r="AK140" s="27"/>
    </row>
    <row r="141" spans="2:37" ht="12" customHeight="1">
      <c r="B141" s="121" t="s">
        <v>163</v>
      </c>
      <c r="C141" s="125" t="s">
        <v>25</v>
      </c>
      <c r="D141" s="94">
        <f>IF(J138="","",J138)</f>
        <v>21</v>
      </c>
      <c r="E141" s="91" t="str">
        <f aca="true" t="shared" si="18" ref="E141:E149">IF(D141="","","-")</f>
        <v>-</v>
      </c>
      <c r="F141" s="38">
        <f>IF(H138="","",H138)</f>
        <v>15</v>
      </c>
      <c r="G141" s="306" t="str">
        <f>IF(K138="","",IF(K138="○","×",IF(K138="×","○")))</f>
        <v>○</v>
      </c>
      <c r="H141" s="312"/>
      <c r="I141" s="313"/>
      <c r="J141" s="313"/>
      <c r="K141" s="314"/>
      <c r="L141" s="264">
        <v>21</v>
      </c>
      <c r="M141" s="91" t="str">
        <f t="shared" si="16"/>
        <v>-</v>
      </c>
      <c r="N141" s="266">
        <v>13</v>
      </c>
      <c r="O141" s="298" t="str">
        <f>IF(L141&lt;&gt;"",IF(L141&gt;N141,IF(L142&gt;N142,"○",IF(L143&gt;N143,"○","×")),IF(L142&gt;N142,IF(L143&gt;N143,"○","×"),"×")),"")</f>
        <v>○</v>
      </c>
      <c r="P141" s="264">
        <v>21</v>
      </c>
      <c r="Q141" s="91" t="str">
        <f t="shared" si="17"/>
        <v>-</v>
      </c>
      <c r="R141" s="266">
        <v>7</v>
      </c>
      <c r="S141" s="301" t="str">
        <f>IF(P141&lt;&gt;"",IF(P141&gt;R141,IF(P142&gt;R142,"○",IF(P143&gt;R143,"○","×")),IF(P142&gt;R142,IF(P143&gt;R143,"○","×"),"×")),"")</f>
        <v>○</v>
      </c>
      <c r="T141" s="295" t="s">
        <v>256</v>
      </c>
      <c r="U141" s="296"/>
      <c r="V141" s="296"/>
      <c r="W141" s="297"/>
      <c r="X141" s="46"/>
      <c r="Y141" s="45"/>
      <c r="Z141" s="43"/>
      <c r="AA141" s="45"/>
      <c r="AB141" s="43"/>
      <c r="AC141" s="54"/>
      <c r="AD141" s="43"/>
      <c r="AE141" s="43"/>
      <c r="AF141" s="54"/>
      <c r="AG141" s="25"/>
      <c r="AH141" s="25"/>
      <c r="AI141" s="25"/>
      <c r="AJ141" s="25"/>
      <c r="AK141" s="27"/>
    </row>
    <row r="142" spans="2:37" ht="12" customHeight="1">
      <c r="B142" s="121" t="s">
        <v>164</v>
      </c>
      <c r="C142" s="122" t="s">
        <v>25</v>
      </c>
      <c r="D142" s="94">
        <f>IF(J139="","",J139)</f>
      </c>
      <c r="E142" s="91">
        <f t="shared" si="18"/>
      </c>
      <c r="F142" s="38">
        <f>IF(H139="","",H139)</f>
      </c>
      <c r="G142" s="307">
        <f>IF(I139="","",I139)</f>
      </c>
      <c r="H142" s="315"/>
      <c r="I142" s="316"/>
      <c r="J142" s="316"/>
      <c r="K142" s="317"/>
      <c r="L142" s="264">
        <v>21</v>
      </c>
      <c r="M142" s="91" t="str">
        <f t="shared" si="16"/>
        <v>-</v>
      </c>
      <c r="N142" s="266">
        <v>14</v>
      </c>
      <c r="O142" s="299"/>
      <c r="P142" s="264"/>
      <c r="Q142" s="91">
        <f t="shared" si="17"/>
      </c>
      <c r="R142" s="266"/>
      <c r="S142" s="302"/>
      <c r="T142" s="292"/>
      <c r="U142" s="293"/>
      <c r="V142" s="293"/>
      <c r="W142" s="294"/>
      <c r="X142" s="46"/>
      <c r="Y142" s="64">
        <f>COUNTIF(D141:S143,"○")</f>
        <v>3</v>
      </c>
      <c r="Z142" s="65">
        <f>COUNTIF(D141:S143,"×")</f>
        <v>0</v>
      </c>
      <c r="AA142" s="56">
        <f>(IF((D141&gt;F141),1,0))+(IF((D142&gt;F142),1,0))+(IF((D143&gt;F143),1,0))+(IF((H141&gt;J141),1,0))+(IF((H142&gt;J142),1,0))+(IF((H143&gt;J143),1,0))+(IF((L141&gt;N141),1,0))+(IF((L142&gt;N142),1,0))+(IF((L143&gt;N143),1,0))+(IF((P141&gt;R141),1,0))+(IF((P142&gt;R142),1,0))+(IF((P143&gt;R143),1,0))</f>
        <v>6</v>
      </c>
      <c r="AB142" s="57">
        <f>(IF((D141&lt;F141),1,0))+(IF((D142&lt;F142),1,0))+(IF((D143&lt;F143),1,0))+(IF((H141&lt;J141),1,0))+(IF((H142&lt;J142),1,0))+(IF((H143&lt;J143),1,0))+(IF((L141&lt;N141),1,0))+(IF((L142&lt;N142),1,0))+(IF((L143&lt;N143),1,0))+(IF((P141&lt;R141),1,0))+(IF((P142&lt;R142),1,0))+(IF((P143&lt;R143),1,0))</f>
        <v>0</v>
      </c>
      <c r="AC142" s="58">
        <f>AA142-AB142</f>
        <v>6</v>
      </c>
      <c r="AD142" s="65">
        <f>SUM(D141:D143,H141:H143,L141:L143,P141:P143)</f>
        <v>126</v>
      </c>
      <c r="AE142" s="65">
        <f>SUM(F141:F143,J141:J143,N141:N143,R141:R143)</f>
        <v>78</v>
      </c>
      <c r="AF142" s="66">
        <f>AD142-AE142</f>
        <v>48</v>
      </c>
      <c r="AG142" s="25"/>
      <c r="AH142" s="25"/>
      <c r="AI142" s="25"/>
      <c r="AJ142" s="25"/>
      <c r="AK142" s="27"/>
    </row>
    <row r="143" spans="2:37" ht="12" customHeight="1">
      <c r="B143" s="123"/>
      <c r="C143" s="126"/>
      <c r="D143" s="95">
        <f>IF(J140="","",J140)</f>
        <v>21</v>
      </c>
      <c r="E143" s="91" t="str">
        <f t="shared" si="18"/>
        <v>-</v>
      </c>
      <c r="F143" s="96">
        <f>IF(H140="","",H140)</f>
        <v>14</v>
      </c>
      <c r="G143" s="366" t="str">
        <f>IF(I140="","",I140)</f>
        <v>-</v>
      </c>
      <c r="H143" s="392"/>
      <c r="I143" s="390"/>
      <c r="J143" s="390"/>
      <c r="K143" s="391"/>
      <c r="L143" s="265"/>
      <c r="M143" s="91">
        <f t="shared" si="16"/>
      </c>
      <c r="N143" s="268"/>
      <c r="O143" s="300"/>
      <c r="P143" s="265">
        <v>21</v>
      </c>
      <c r="Q143" s="93" t="str">
        <f t="shared" si="17"/>
        <v>-</v>
      </c>
      <c r="R143" s="268">
        <v>15</v>
      </c>
      <c r="S143" s="303"/>
      <c r="T143" s="61">
        <f>Y142</f>
        <v>3</v>
      </c>
      <c r="U143" s="62" t="s">
        <v>12</v>
      </c>
      <c r="V143" s="62">
        <f>Z142</f>
        <v>0</v>
      </c>
      <c r="W143" s="63" t="s">
        <v>7</v>
      </c>
      <c r="X143" s="46"/>
      <c r="Y143" s="75"/>
      <c r="Z143" s="76"/>
      <c r="AA143" s="75"/>
      <c r="AB143" s="222"/>
      <c r="AC143" s="223"/>
      <c r="AD143" s="76"/>
      <c r="AE143" s="76"/>
      <c r="AF143" s="77"/>
      <c r="AG143" s="25"/>
      <c r="AH143" s="25"/>
      <c r="AI143" s="25"/>
      <c r="AJ143" s="25"/>
      <c r="AK143" s="27"/>
    </row>
    <row r="144" spans="2:37" ht="12" customHeight="1">
      <c r="B144" s="127" t="s">
        <v>121</v>
      </c>
      <c r="C144" s="122" t="s">
        <v>89</v>
      </c>
      <c r="D144" s="94">
        <f>IF(N138="","",N138)</f>
        <v>12</v>
      </c>
      <c r="E144" s="97" t="str">
        <f t="shared" si="18"/>
        <v>-</v>
      </c>
      <c r="F144" s="38">
        <f>IF(L138="","",L138)</f>
        <v>21</v>
      </c>
      <c r="G144" s="306" t="str">
        <f>IF(O138="","",IF(O138="○","×",IF(O138="×","○")))</f>
        <v>×</v>
      </c>
      <c r="H144" s="98">
        <f>IF(N141="","",N141)</f>
        <v>13</v>
      </c>
      <c r="I144" s="91" t="str">
        <f aca="true" t="shared" si="19" ref="I144:I149">IF(H144="","","-")</f>
        <v>-</v>
      </c>
      <c r="J144" s="38">
        <f>IF(L141="","",L141)</f>
        <v>21</v>
      </c>
      <c r="K144" s="306" t="str">
        <f>IF(O141="","",IF(O141="○","×",IF(O141="×","○")))</f>
        <v>×</v>
      </c>
      <c r="L144" s="312"/>
      <c r="M144" s="313"/>
      <c r="N144" s="313"/>
      <c r="O144" s="314"/>
      <c r="P144" s="264">
        <v>21</v>
      </c>
      <c r="Q144" s="91" t="str">
        <f t="shared" si="17"/>
        <v>-</v>
      </c>
      <c r="R144" s="266">
        <v>18</v>
      </c>
      <c r="S144" s="302" t="str">
        <f>IF(P144&lt;&gt;"",IF(P144&gt;R144,IF(P145&gt;R145,"○",IF(P146&gt;R146,"○","×")),IF(P145&gt;R145,IF(P146&gt;R146,"○","×"),"×")),"")</f>
        <v>×</v>
      </c>
      <c r="T144" s="295" t="s">
        <v>394</v>
      </c>
      <c r="U144" s="296"/>
      <c r="V144" s="296"/>
      <c r="W144" s="297"/>
      <c r="X144" s="46"/>
      <c r="Y144" s="64"/>
      <c r="Z144" s="65"/>
      <c r="AA144" s="64"/>
      <c r="AB144" s="208"/>
      <c r="AC144" s="220"/>
      <c r="AD144" s="65"/>
      <c r="AE144" s="65"/>
      <c r="AF144" s="66"/>
      <c r="AG144" s="25"/>
      <c r="AH144" s="25"/>
      <c r="AI144" s="25"/>
      <c r="AJ144" s="25"/>
      <c r="AK144" s="27"/>
    </row>
    <row r="145" spans="2:37" ht="12" customHeight="1">
      <c r="B145" s="127" t="s">
        <v>122</v>
      </c>
      <c r="C145" s="122" t="s">
        <v>89</v>
      </c>
      <c r="D145" s="94">
        <f>IF(N139="","",N139)</f>
      </c>
      <c r="E145" s="91">
        <f t="shared" si="18"/>
      </c>
      <c r="F145" s="38">
        <f>IF(L139="","",L139)</f>
      </c>
      <c r="G145" s="307">
        <f>IF(I142="","",I142)</f>
      </c>
      <c r="H145" s="98">
        <f>IF(N142="","",N142)</f>
        <v>14</v>
      </c>
      <c r="I145" s="91" t="str">
        <f t="shared" si="19"/>
        <v>-</v>
      </c>
      <c r="J145" s="38">
        <f>IF(L142="","",L142)</f>
        <v>21</v>
      </c>
      <c r="K145" s="307" t="str">
        <f>IF(M142="","",M142)</f>
        <v>-</v>
      </c>
      <c r="L145" s="315"/>
      <c r="M145" s="316"/>
      <c r="N145" s="316"/>
      <c r="O145" s="317"/>
      <c r="P145" s="264">
        <v>17</v>
      </c>
      <c r="Q145" s="91" t="str">
        <f t="shared" si="17"/>
        <v>-</v>
      </c>
      <c r="R145" s="266">
        <v>21</v>
      </c>
      <c r="S145" s="302"/>
      <c r="T145" s="292"/>
      <c r="U145" s="293"/>
      <c r="V145" s="293"/>
      <c r="W145" s="294"/>
      <c r="X145" s="46"/>
      <c r="Y145" s="64">
        <f>COUNTIF(D144:S146,"○")</f>
        <v>0</v>
      </c>
      <c r="Z145" s="65">
        <f>COUNTIF(D144:S146,"×")</f>
        <v>3</v>
      </c>
      <c r="AA145" s="56">
        <f>(IF((D144&gt;F144),1,0))+(IF((D145&gt;F145),1,0))+(IF((D146&gt;F146),1,0))+(IF((H144&gt;J144),1,0))+(IF((H145&gt;J145),1,0))+(IF((H146&gt;J146),1,0))+(IF((L144&gt;N144),1,0))+(IF((L145&gt;N145),1,0))+(IF((L146&gt;N146),1,0))+(IF((P144&gt;R144),1,0))+(IF((P145&gt;R145),1,0))+(IF((P146&gt;R146),1,0))</f>
        <v>1</v>
      </c>
      <c r="AB145" s="221">
        <f>(IF((D144&lt;F144),1,0))+(IF((D145&lt;F145),1,0))+(IF((D146&lt;F146),1,0))+(IF((H144&lt;J144),1,0))+(IF((H145&lt;J145),1,0))+(IF((H146&lt;J146),1,0))+(IF((L144&lt;N144),1,0))+(IF((L145&lt;N145),1,0))+(IF((L146&lt;N146),1,0))+(IF((P144&lt;R144),1,0))+(IF((P145&lt;R145),1,0))+(IF((P146&lt;R146),1,0))</f>
        <v>6</v>
      </c>
      <c r="AC145" s="220">
        <f>AA145-AB145</f>
        <v>-5</v>
      </c>
      <c r="AD145" s="65">
        <f>SUM(D144:D146,H144:H146,L144:L146,P144:P146)</f>
        <v>100</v>
      </c>
      <c r="AE145" s="65">
        <f>SUM(F144:F146,J144:J146,N144:N146,R144:R146)</f>
        <v>144</v>
      </c>
      <c r="AF145" s="66">
        <f>AD145-AE145</f>
        <v>-44</v>
      </c>
      <c r="AG145" s="25"/>
      <c r="AH145" s="25"/>
      <c r="AI145" s="25"/>
      <c r="AJ145" s="25"/>
      <c r="AK145" s="27"/>
    </row>
    <row r="146" spans="2:37" ht="12" customHeight="1">
      <c r="B146" s="123"/>
      <c r="C146" s="124"/>
      <c r="D146" s="95">
        <f>IF(N140="","",N140)</f>
        <v>9</v>
      </c>
      <c r="E146" s="93" t="str">
        <f t="shared" si="18"/>
        <v>-</v>
      </c>
      <c r="F146" s="96">
        <f>IF(L140="","",L140)</f>
        <v>21</v>
      </c>
      <c r="G146" s="366">
        <f>IF(I143="","",I143)</f>
      </c>
      <c r="H146" s="99">
        <f>IF(N143="","",N143)</f>
      </c>
      <c r="I146" s="91">
        <f t="shared" si="19"/>
      </c>
      <c r="J146" s="96">
        <f>IF(L143="","",L143)</f>
      </c>
      <c r="K146" s="366">
        <f>IF(M143="","",M143)</f>
      </c>
      <c r="L146" s="392"/>
      <c r="M146" s="390"/>
      <c r="N146" s="390"/>
      <c r="O146" s="391"/>
      <c r="P146" s="265">
        <v>14</v>
      </c>
      <c r="Q146" s="91" t="str">
        <f t="shared" si="17"/>
        <v>-</v>
      </c>
      <c r="R146" s="268">
        <v>21</v>
      </c>
      <c r="S146" s="303"/>
      <c r="T146" s="61">
        <f>Y145</f>
        <v>0</v>
      </c>
      <c r="U146" s="62" t="s">
        <v>12</v>
      </c>
      <c r="V146" s="62">
        <f>Z145</f>
        <v>3</v>
      </c>
      <c r="W146" s="63" t="s">
        <v>7</v>
      </c>
      <c r="X146" s="46"/>
      <c r="Y146" s="64"/>
      <c r="Z146" s="65"/>
      <c r="AA146" s="64"/>
      <c r="AB146" s="208"/>
      <c r="AC146" s="220"/>
      <c r="AD146" s="65"/>
      <c r="AE146" s="65"/>
      <c r="AF146" s="66"/>
      <c r="AG146" s="25"/>
      <c r="AH146" s="25"/>
      <c r="AI146" s="25"/>
      <c r="AJ146" s="25"/>
      <c r="AK146" s="27"/>
    </row>
    <row r="147" spans="2:37" ht="12" customHeight="1">
      <c r="B147" s="128" t="s">
        <v>20</v>
      </c>
      <c r="C147" s="125" t="s">
        <v>85</v>
      </c>
      <c r="D147" s="94">
        <f>IF(R138="","",R138)</f>
        <v>20</v>
      </c>
      <c r="E147" s="91" t="str">
        <f t="shared" si="18"/>
        <v>-</v>
      </c>
      <c r="F147" s="38">
        <f>IF(P138="","",P138)</f>
        <v>22</v>
      </c>
      <c r="G147" s="306" t="str">
        <f>IF(S138="","",IF(S138="○","×",IF(S138="×","○")))</f>
        <v>×</v>
      </c>
      <c r="H147" s="98">
        <f>IF(R141="","",R141)</f>
        <v>7</v>
      </c>
      <c r="I147" s="97" t="str">
        <f t="shared" si="19"/>
        <v>-</v>
      </c>
      <c r="J147" s="38">
        <f>IF(P141="","",P141)</f>
        <v>21</v>
      </c>
      <c r="K147" s="306" t="str">
        <f>IF(S141="","",IF(S141="○","×",IF(S141="×","○")))</f>
        <v>×</v>
      </c>
      <c r="L147" s="100">
        <f>IF(R144="","",R144)</f>
        <v>18</v>
      </c>
      <c r="M147" s="91" t="str">
        <f>IF(L147="","","-")</f>
        <v>-</v>
      </c>
      <c r="N147" s="42">
        <f>IF(P144="","",P144)</f>
        <v>21</v>
      </c>
      <c r="O147" s="306" t="str">
        <f>IF(S144="","",IF(S144="○","×",IF(S144="×","○")))</f>
        <v>○</v>
      </c>
      <c r="P147" s="312"/>
      <c r="Q147" s="313"/>
      <c r="R147" s="313"/>
      <c r="S147" s="414"/>
      <c r="T147" s="469" t="s">
        <v>393</v>
      </c>
      <c r="U147" s="470"/>
      <c r="V147" s="470"/>
      <c r="W147" s="471"/>
      <c r="X147" s="46"/>
      <c r="Y147" s="45"/>
      <c r="Z147" s="43"/>
      <c r="AA147" s="45"/>
      <c r="AB147" s="199"/>
      <c r="AC147" s="219"/>
      <c r="AD147" s="43"/>
      <c r="AE147" s="43"/>
      <c r="AF147" s="54"/>
      <c r="AG147" s="25"/>
      <c r="AH147" s="25"/>
      <c r="AI147" s="25"/>
      <c r="AJ147" s="25"/>
      <c r="AK147" s="27"/>
    </row>
    <row r="148" spans="2:37" ht="12" customHeight="1">
      <c r="B148" s="127" t="s">
        <v>78</v>
      </c>
      <c r="C148" s="122" t="s">
        <v>172</v>
      </c>
      <c r="D148" s="94">
        <f>IF(R139="","",R139)</f>
      </c>
      <c r="E148" s="91">
        <f t="shared" si="18"/>
      </c>
      <c r="F148" s="38">
        <f>IF(P139="","",P139)</f>
      </c>
      <c r="G148" s="307" t="str">
        <f>IF(I145="","",I145)</f>
        <v>-</v>
      </c>
      <c r="H148" s="98">
        <f>IF(R142="","",R142)</f>
      </c>
      <c r="I148" s="91">
        <f t="shared" si="19"/>
      </c>
      <c r="J148" s="38">
        <f>IF(P142="","",P142)</f>
      </c>
      <c r="K148" s="307">
        <f>IF(M145="","",M145)</f>
      </c>
      <c r="L148" s="98">
        <f>IF(R145="","",R145)</f>
        <v>21</v>
      </c>
      <c r="M148" s="91" t="str">
        <f>IF(L148="","","-")</f>
        <v>-</v>
      </c>
      <c r="N148" s="38">
        <f>IF(P145="","",P145)</f>
        <v>17</v>
      </c>
      <c r="O148" s="307" t="str">
        <f>IF(Q145="","",Q145)</f>
        <v>-</v>
      </c>
      <c r="P148" s="315"/>
      <c r="Q148" s="316"/>
      <c r="R148" s="316"/>
      <c r="S148" s="415"/>
      <c r="T148" s="472"/>
      <c r="U148" s="473"/>
      <c r="V148" s="473"/>
      <c r="W148" s="474"/>
      <c r="X148" s="46"/>
      <c r="Y148" s="64">
        <f>COUNTIF(D147:S149,"○")</f>
        <v>1</v>
      </c>
      <c r="Z148" s="65">
        <f>COUNTIF(D147:S149,"×")</f>
        <v>2</v>
      </c>
      <c r="AA148" s="56">
        <f>(IF((D147&gt;F147),1,0))+(IF((D148&gt;F148),1,0))+(IF((D149&gt;F149),1,0))+(IF((H147&gt;J147),1,0))+(IF((H148&gt;J148),1,0))+(IF((H149&gt;J149),1,0))+(IF((L147&gt;N147),1,0))+(IF((L148&gt;N148),1,0))+(IF((L149&gt;N149),1,0))+(IF((P147&gt;R147),1,0))+(IF((P148&gt;R148),1,0))+(IF((P149&gt;R149),1,0))</f>
        <v>2</v>
      </c>
      <c r="AB148" s="221">
        <f>(IF((D147&lt;F147),1,0))+(IF((D148&lt;F148),1,0))+(IF((D149&lt;F149),1,0))+(IF((H147&lt;J147),1,0))+(IF((H148&lt;J148),1,0))+(IF((H149&lt;J149),1,0))+(IF((L147&lt;N147),1,0))+(IF((L148&lt;N148),1,0))+(IF((L149&lt;N149),1,0))+(IF((P147&lt;R147),1,0))+(IF((P148&lt;R148),1,0))+(IF((P149&lt;R149),1,0))</f>
        <v>5</v>
      </c>
      <c r="AC148" s="220">
        <f>AA148-AB148</f>
        <v>-3</v>
      </c>
      <c r="AD148" s="65">
        <f>SUM(D147:D149,H147:H149,L147:L149,P147:P149)</f>
        <v>118</v>
      </c>
      <c r="AE148" s="65">
        <f>SUM(F147:F149,J147:J149,N147:N149,R147:R149)</f>
        <v>137</v>
      </c>
      <c r="AF148" s="66">
        <f>AD148-AE148</f>
        <v>-19</v>
      </c>
      <c r="AG148" s="25"/>
      <c r="AH148" s="25"/>
      <c r="AI148" s="25"/>
      <c r="AJ148" s="25"/>
      <c r="AK148" s="27"/>
    </row>
    <row r="149" spans="2:37" ht="12" customHeight="1" thickBot="1">
      <c r="B149" s="329" t="s">
        <v>208</v>
      </c>
      <c r="C149" s="429"/>
      <c r="D149" s="101">
        <f>IF(R140="","",R140)</f>
        <v>16</v>
      </c>
      <c r="E149" s="102" t="str">
        <f t="shared" si="18"/>
        <v>-</v>
      </c>
      <c r="F149" s="39">
        <f>IF(P140="","",P140)</f>
        <v>21</v>
      </c>
      <c r="G149" s="311">
        <f>IF(I146="","",I146)</f>
      </c>
      <c r="H149" s="103">
        <f>IF(R143="","",R143)</f>
        <v>15</v>
      </c>
      <c r="I149" s="102" t="str">
        <f t="shared" si="19"/>
        <v>-</v>
      </c>
      <c r="J149" s="39">
        <f>IF(P143="","",P143)</f>
        <v>21</v>
      </c>
      <c r="K149" s="311">
        <f>IF(M146="","",M146)</f>
      </c>
      <c r="L149" s="103">
        <f>IF(R146="","",R146)</f>
        <v>21</v>
      </c>
      <c r="M149" s="102" t="str">
        <f>IF(L149="","","-")</f>
        <v>-</v>
      </c>
      <c r="N149" s="39">
        <f>IF(P146="","",P146)</f>
        <v>14</v>
      </c>
      <c r="O149" s="311" t="str">
        <f>IF(Q146="","",Q146)</f>
        <v>-</v>
      </c>
      <c r="P149" s="318"/>
      <c r="Q149" s="319"/>
      <c r="R149" s="319"/>
      <c r="S149" s="416"/>
      <c r="T149" s="88">
        <f>Y148</f>
        <v>1</v>
      </c>
      <c r="U149" s="89" t="s">
        <v>12</v>
      </c>
      <c r="V149" s="89">
        <f>Z148</f>
        <v>2</v>
      </c>
      <c r="W149" s="90" t="s">
        <v>7</v>
      </c>
      <c r="X149" s="46"/>
      <c r="Y149" s="75"/>
      <c r="Z149" s="76"/>
      <c r="AA149" s="75"/>
      <c r="AB149" s="222"/>
      <c r="AC149" s="223"/>
      <c r="AD149" s="76"/>
      <c r="AE149" s="76"/>
      <c r="AF149" s="77"/>
      <c r="AG149" s="25"/>
      <c r="AH149" s="25"/>
      <c r="AI149" s="25"/>
      <c r="AJ149" s="25"/>
      <c r="AK149" s="27"/>
    </row>
    <row r="150" spans="2:37" ht="12" customHeight="1">
      <c r="B150" s="18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25"/>
      <c r="AF150" s="25"/>
      <c r="AG150" s="25"/>
      <c r="AH150" s="25"/>
      <c r="AI150" s="25"/>
      <c r="AJ150" s="25"/>
      <c r="AK150" s="27"/>
    </row>
    <row r="151" spans="2:37" ht="12" customHeight="1">
      <c r="B151" s="18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25"/>
      <c r="AF151" s="25"/>
      <c r="AG151" s="25"/>
      <c r="AH151" s="25"/>
      <c r="AI151" s="25"/>
      <c r="AJ151" s="25"/>
      <c r="AK151" s="27"/>
    </row>
    <row r="152" spans="20:59" ht="18" customHeight="1">
      <c r="T152" s="149" t="s">
        <v>217</v>
      </c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 t="s">
        <v>218</v>
      </c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25"/>
      <c r="BB152" s="25"/>
      <c r="BC152" s="25"/>
      <c r="BD152" s="25"/>
      <c r="BE152" s="25"/>
      <c r="BF152" s="25"/>
      <c r="BG152" s="27"/>
    </row>
    <row r="153" spans="2:44" ht="15" customHeight="1">
      <c r="B153" s="405" t="s">
        <v>167</v>
      </c>
      <c r="C153" s="405"/>
      <c r="D153" s="412" t="s">
        <v>203</v>
      </c>
      <c r="E153" s="412"/>
      <c r="F153" s="412"/>
      <c r="G153" s="412"/>
      <c r="H153" s="412"/>
      <c r="I153" s="412"/>
      <c r="J153" s="412"/>
      <c r="K153" s="412"/>
      <c r="L153" s="17"/>
      <c r="M153" s="17"/>
      <c r="N153" s="17"/>
      <c r="O153" s="17"/>
      <c r="P153" s="114"/>
      <c r="Q153" s="114"/>
      <c r="R153" s="114"/>
      <c r="S153" s="114"/>
      <c r="T153" s="514" t="s">
        <v>55</v>
      </c>
      <c r="U153" s="515"/>
      <c r="V153" s="515"/>
      <c r="W153" s="515"/>
      <c r="X153" s="515"/>
      <c r="Y153" s="515" t="s">
        <v>86</v>
      </c>
      <c r="Z153" s="515"/>
      <c r="AA153" s="515"/>
      <c r="AB153" s="515"/>
      <c r="AC153" s="516"/>
      <c r="AD153" s="4"/>
      <c r="AE153" s="514" t="s">
        <v>181</v>
      </c>
      <c r="AF153" s="515"/>
      <c r="AG153" s="515"/>
      <c r="AH153" s="515"/>
      <c r="AI153" s="515"/>
      <c r="AJ153" s="515" t="s">
        <v>85</v>
      </c>
      <c r="AK153" s="515"/>
      <c r="AL153" s="515"/>
      <c r="AM153" s="515"/>
      <c r="AN153" s="516"/>
      <c r="AO153" s="25"/>
      <c r="AP153" s="25"/>
      <c r="AQ153" s="25"/>
      <c r="AR153" s="27"/>
    </row>
    <row r="154" spans="2:43" ht="15" customHeight="1" thickBot="1">
      <c r="B154" s="407"/>
      <c r="C154" s="407"/>
      <c r="D154" s="413"/>
      <c r="E154" s="413"/>
      <c r="F154" s="413"/>
      <c r="G154" s="413"/>
      <c r="H154" s="413"/>
      <c r="I154" s="413"/>
      <c r="J154" s="413"/>
      <c r="K154" s="413"/>
      <c r="L154" s="8"/>
      <c r="M154" s="8"/>
      <c r="N154" s="8"/>
      <c r="O154" s="8"/>
      <c r="P154" s="33"/>
      <c r="Q154" s="33"/>
      <c r="R154" s="33"/>
      <c r="S154" s="33"/>
      <c r="T154" s="517" t="s">
        <v>56</v>
      </c>
      <c r="U154" s="518"/>
      <c r="V154" s="518"/>
      <c r="W154" s="518"/>
      <c r="X154" s="518"/>
      <c r="Y154" s="518" t="s">
        <v>86</v>
      </c>
      <c r="Z154" s="518"/>
      <c r="AA154" s="518"/>
      <c r="AB154" s="518"/>
      <c r="AC154" s="519"/>
      <c r="AD154" s="4"/>
      <c r="AE154" s="514" t="s">
        <v>70</v>
      </c>
      <c r="AF154" s="515"/>
      <c r="AG154" s="515"/>
      <c r="AH154" s="515"/>
      <c r="AI154" s="515"/>
      <c r="AJ154" s="515" t="s">
        <v>85</v>
      </c>
      <c r="AK154" s="515"/>
      <c r="AL154" s="515"/>
      <c r="AM154" s="515"/>
      <c r="AN154" s="516"/>
      <c r="AO154" s="25"/>
      <c r="AP154" s="25"/>
      <c r="AQ154" s="27"/>
    </row>
    <row r="155" spans="2:44" ht="12" customHeight="1">
      <c r="B155" s="393" t="s">
        <v>165</v>
      </c>
      <c r="C155" s="394"/>
      <c r="D155" s="372" t="str">
        <f>B157</f>
        <v>真鍋英輝</v>
      </c>
      <c r="E155" s="337"/>
      <c r="F155" s="337"/>
      <c r="G155" s="338"/>
      <c r="H155" s="336" t="str">
        <f>B160</f>
        <v>鈴木貴</v>
      </c>
      <c r="I155" s="337"/>
      <c r="J155" s="337"/>
      <c r="K155" s="338"/>
      <c r="L155" s="336" t="str">
        <f>B163</f>
        <v>鈴木康格</v>
      </c>
      <c r="M155" s="337"/>
      <c r="N155" s="337"/>
      <c r="O155" s="338"/>
      <c r="P155" s="336" t="str">
        <f>B166</f>
        <v>山川政人</v>
      </c>
      <c r="Q155" s="337"/>
      <c r="R155" s="337"/>
      <c r="S155" s="338"/>
      <c r="T155" s="360" t="str">
        <f>B169</f>
        <v>岸保昭</v>
      </c>
      <c r="U155" s="361"/>
      <c r="V155" s="361"/>
      <c r="W155" s="362"/>
      <c r="X155" s="336" t="str">
        <f>B172</f>
        <v>合田晃友</v>
      </c>
      <c r="Y155" s="337"/>
      <c r="Z155" s="337"/>
      <c r="AA155" s="338"/>
      <c r="AB155" s="336" t="str">
        <f>B175</f>
        <v>関隆信</v>
      </c>
      <c r="AC155" s="337"/>
      <c r="AD155" s="337"/>
      <c r="AE155" s="338"/>
      <c r="AF155" s="363" t="s">
        <v>1</v>
      </c>
      <c r="AG155" s="364"/>
      <c r="AH155" s="364"/>
      <c r="AI155" s="365"/>
      <c r="AJ155" s="46"/>
      <c r="AK155" s="358" t="s">
        <v>3</v>
      </c>
      <c r="AL155" s="359"/>
      <c r="AM155" s="144" t="s">
        <v>4</v>
      </c>
      <c r="AN155" s="40"/>
      <c r="AO155" s="41"/>
      <c r="AP155" s="47" t="s">
        <v>5</v>
      </c>
      <c r="AQ155" s="48"/>
      <c r="AR155" s="49"/>
    </row>
    <row r="156" spans="2:44" ht="12" customHeight="1" thickBot="1">
      <c r="B156" s="395"/>
      <c r="C156" s="396"/>
      <c r="D156" s="329" t="str">
        <f>B158</f>
        <v>鈴木雄也</v>
      </c>
      <c r="E156" s="330"/>
      <c r="F156" s="330"/>
      <c r="G156" s="331"/>
      <c r="H156" s="332" t="str">
        <f>B161</f>
        <v>郭 昊</v>
      </c>
      <c r="I156" s="330"/>
      <c r="J156" s="330"/>
      <c r="K156" s="331"/>
      <c r="L156" s="332" t="str">
        <f>B164</f>
        <v>鈴木秀也</v>
      </c>
      <c r="M156" s="330"/>
      <c r="N156" s="330"/>
      <c r="O156" s="331"/>
      <c r="P156" s="332" t="str">
        <f>B167</f>
        <v>秦泉寺拓也</v>
      </c>
      <c r="Q156" s="330"/>
      <c r="R156" s="330"/>
      <c r="S156" s="331"/>
      <c r="T156" s="332" t="str">
        <f>B170</f>
        <v>入川直也</v>
      </c>
      <c r="U156" s="330"/>
      <c r="V156" s="330"/>
      <c r="W156" s="331"/>
      <c r="X156" s="332" t="str">
        <f>B173</f>
        <v>石川澄広</v>
      </c>
      <c r="Y156" s="330"/>
      <c r="Z156" s="330"/>
      <c r="AA156" s="331"/>
      <c r="AB156" s="332" t="str">
        <f>B176</f>
        <v>藤田武也</v>
      </c>
      <c r="AC156" s="330"/>
      <c r="AD156" s="330"/>
      <c r="AE156" s="331"/>
      <c r="AF156" s="333" t="s">
        <v>2</v>
      </c>
      <c r="AG156" s="334"/>
      <c r="AH156" s="334"/>
      <c r="AI156" s="335"/>
      <c r="AJ156" s="46"/>
      <c r="AK156" s="44" t="s">
        <v>6</v>
      </c>
      <c r="AL156" s="40" t="s">
        <v>7</v>
      </c>
      <c r="AM156" s="44" t="s">
        <v>199</v>
      </c>
      <c r="AN156" s="40" t="s">
        <v>8</v>
      </c>
      <c r="AO156" s="41" t="s">
        <v>9</v>
      </c>
      <c r="AP156" s="40" t="s">
        <v>13</v>
      </c>
      <c r="AQ156" s="40" t="s">
        <v>8</v>
      </c>
      <c r="AR156" s="41" t="s">
        <v>9</v>
      </c>
    </row>
    <row r="157" spans="2:44" ht="12" customHeight="1">
      <c r="B157" s="121" t="s">
        <v>73</v>
      </c>
      <c r="C157" s="122" t="s">
        <v>15</v>
      </c>
      <c r="D157" s="367"/>
      <c r="E157" s="368"/>
      <c r="F157" s="368"/>
      <c r="G157" s="369"/>
      <c r="H157" s="264">
        <v>10</v>
      </c>
      <c r="I157" s="50" t="str">
        <f>IF(H157="","","-")</f>
        <v>-</v>
      </c>
      <c r="J157" s="276">
        <v>15</v>
      </c>
      <c r="K157" s="304" t="str">
        <f>IF(H157&lt;&gt;"",IF(H157&gt;J157,IF(H158&gt;J158,"○",IF(H159&gt;J159,"○","×")),IF(H158&gt;J158,IF(H159&gt;J159,"○","×"),"×")),"")</f>
        <v>×</v>
      </c>
      <c r="L157" s="264">
        <v>16</v>
      </c>
      <c r="M157" s="51" t="str">
        <f aca="true" t="shared" si="20" ref="M157:M162">IF(L157="","","-")</f>
        <v>-</v>
      </c>
      <c r="N157" s="281">
        <v>14</v>
      </c>
      <c r="O157" s="304" t="str">
        <f>IF(L157&lt;&gt;"",IF(L157&gt;N157,IF(L158&gt;N158,"○",IF(L159&gt;N159,"○","×")),IF(L158&gt;N158,IF(L159&gt;N159,"○","×"),"×")),"")</f>
        <v>○</v>
      </c>
      <c r="P157" s="264">
        <v>10</v>
      </c>
      <c r="Q157" s="51" t="str">
        <f aca="true" t="shared" si="21" ref="Q157:Q165">IF(P157="","","-")</f>
        <v>-</v>
      </c>
      <c r="R157" s="281">
        <v>15</v>
      </c>
      <c r="S157" s="304" t="str">
        <f>IF(P157&lt;&gt;"",IF(P157&gt;R157,IF(P158&gt;R158,"○",IF(P159&gt;R159,"○","×")),IF(P158&gt;R158,IF(P159&gt;R159,"○","×"),"×")),"")</f>
        <v>×</v>
      </c>
      <c r="T157" s="264">
        <v>15</v>
      </c>
      <c r="U157" s="51" t="str">
        <f aca="true" t="shared" si="22" ref="U157:U168">IF(T157="","","-")</f>
        <v>-</v>
      </c>
      <c r="V157" s="281">
        <v>12</v>
      </c>
      <c r="W157" s="304" t="str">
        <f>IF(T157&lt;&gt;"",IF(T157&gt;V157,IF(T158&gt;V158,"○",IF(T159&gt;V159,"○","×")),IF(T158&gt;V158,IF(T159&gt;V159,"○","×"),"×")),"")</f>
        <v>○</v>
      </c>
      <c r="X157" s="264">
        <v>20</v>
      </c>
      <c r="Y157" s="51" t="str">
        <f aca="true" t="shared" si="23" ref="Y157:Y171">IF(X157="","","-")</f>
        <v>-</v>
      </c>
      <c r="Z157" s="281">
        <v>19</v>
      </c>
      <c r="AA157" s="304" t="str">
        <f>IF(X157&lt;&gt;"",IF(X157&gt;Z157,IF(X158&gt;Z158,"○",IF(X159&gt;Z159,"○","×")),IF(X158&gt;Z158,IF(X159&gt;Z159,"○","×"),"×")),"")</f>
        <v>○</v>
      </c>
      <c r="AB157" s="264">
        <v>14</v>
      </c>
      <c r="AC157" s="51" t="str">
        <f aca="true" t="shared" si="24" ref="AC157:AC174">IF(AB157="","","-")</f>
        <v>-</v>
      </c>
      <c r="AD157" s="281">
        <v>16</v>
      </c>
      <c r="AE157" s="305" t="str">
        <f>IF(AB157&lt;&gt;"",IF(AB157&gt;AD157,IF(AB158&gt;AD158,"○",IF(AB159&gt;AD159,"○","×")),IF(AB158&gt;AD158,IF(AB159&gt;AD159,"○","×"),"×")),"")</f>
        <v>×</v>
      </c>
      <c r="AF157" s="289" t="s">
        <v>272</v>
      </c>
      <c r="AG157" s="290"/>
      <c r="AH157" s="290"/>
      <c r="AI157" s="291"/>
      <c r="AJ157" s="46"/>
      <c r="AK157" s="52"/>
      <c r="AL157" s="53"/>
      <c r="AM157" s="105"/>
      <c r="AN157" s="106"/>
      <c r="AO157" s="55"/>
      <c r="AP157" s="53"/>
      <c r="AQ157" s="53"/>
      <c r="AR157" s="55"/>
    </row>
    <row r="158" spans="2:44" ht="12" customHeight="1">
      <c r="B158" s="121" t="s">
        <v>131</v>
      </c>
      <c r="C158" s="122" t="s">
        <v>15</v>
      </c>
      <c r="D158" s="370"/>
      <c r="E158" s="350"/>
      <c r="F158" s="350"/>
      <c r="G158" s="351"/>
      <c r="H158" s="264"/>
      <c r="I158" s="50">
        <f>IF(H158="","","-")</f>
      </c>
      <c r="J158" s="277"/>
      <c r="K158" s="299"/>
      <c r="L158" s="264">
        <v>11</v>
      </c>
      <c r="M158" s="50" t="str">
        <f t="shared" si="20"/>
        <v>-</v>
      </c>
      <c r="N158" s="282">
        <v>15</v>
      </c>
      <c r="O158" s="299"/>
      <c r="P158" s="264"/>
      <c r="Q158" s="50">
        <f t="shared" si="21"/>
      </c>
      <c r="R158" s="282"/>
      <c r="S158" s="299"/>
      <c r="T158" s="264">
        <v>15</v>
      </c>
      <c r="U158" s="50" t="str">
        <f t="shared" si="22"/>
        <v>-</v>
      </c>
      <c r="V158" s="282">
        <v>11</v>
      </c>
      <c r="W158" s="299"/>
      <c r="X158" s="264">
        <v>8</v>
      </c>
      <c r="Y158" s="50" t="str">
        <f t="shared" si="23"/>
        <v>-</v>
      </c>
      <c r="Z158" s="282">
        <v>15</v>
      </c>
      <c r="AA158" s="299"/>
      <c r="AB158" s="264"/>
      <c r="AC158" s="50">
        <f t="shared" si="24"/>
      </c>
      <c r="AD158" s="282"/>
      <c r="AE158" s="302"/>
      <c r="AF158" s="292"/>
      <c r="AG158" s="293"/>
      <c r="AH158" s="293"/>
      <c r="AI158" s="294"/>
      <c r="AJ158" s="46"/>
      <c r="AK158" s="52">
        <f>COUNTIF(D157:AE159,"○")</f>
        <v>3</v>
      </c>
      <c r="AL158" s="53">
        <f>COUNTIF(D157:AE159,"×")</f>
        <v>3</v>
      </c>
      <c r="AM158" s="105">
        <f>(IF((D157&gt;F157),1,0))+(IF((D158&gt;F158),1,0))+(IF((D159&gt;F159),1,0))+(IF((H157&gt;J157),1,0))+(IF((H158&gt;J158),1,0))+(IF((H159&gt;J159),1,0))+(IF((L157&gt;N157),1,0))+(IF((L158&gt;N158),1,0))+(IF((L159&gt;N159),1,0))+(IF((P157&gt;R157),1,0))+(IF((P158&gt;R158),1,0))+(IF((P159&gt;R159),1,0))+(IF((T157&gt;V157),1,0))+(IF((T158&gt;V158),1,0))+(IF((T159&gt;V159),1,0))+(IF((X157&gt;Z157),1,0))+(IF((X158&gt;Z158),1,0))+(IF((X159&gt;Z159),1,0))+(IF((AB157&gt;AD157),1,0))+(IF((AB158&gt;AD158),1,0))+(IF((AB159&gt;AD159),1,0))</f>
        <v>6</v>
      </c>
      <c r="AN158" s="106">
        <f>(IF((D157&lt;F157),1,0))+(IF((D158&lt;F158),1,0))+(IF((D159&lt;F159),1,0))+(IF((H157&lt;J157),1,0))+(IF((H158&lt;J158),1,0))+(IF((H159&lt;J159),1,0))+(IF((L157&lt;N157),1,0))+(IF((L158&lt;N158),1,0))+(IF((L159&lt;N159),1,0))+(IF((P157&lt;R157),1,0))+(IF((P158&lt;R158),1,0))+(IF((P159&lt;R159),1,0))+(IF((T157&lt;V157),1,0))+(IF((T158&lt;V158),1,0))+(IF((T159&lt;V159),1,0))+(IF((X157&lt;Z157),1,0))+(IF((X158&lt;Z158),1,0))+(IF((X159&lt;Z159),1,0))+(IF((AB157&lt;AD157),1,0))+(IF((AB158&lt;AD158),1,0))+(IF((AB159&lt;AD159),1,0))</f>
        <v>8</v>
      </c>
      <c r="AO158" s="55">
        <f>AM158-AN158</f>
        <v>-2</v>
      </c>
      <c r="AP158" s="53">
        <f>SUM(D157:D159,H157:H159,L157:L159,P157:P159,T157:T159,X157:X159,AB157:AB159)</f>
        <v>181</v>
      </c>
      <c r="AQ158" s="53">
        <f>SUM(F157:F159,J157:J159,N157:N159,R157:R159,V157:V159,Z157:Z159,AD157:AD159)</f>
        <v>202</v>
      </c>
      <c r="AR158" s="55">
        <f>AP158-AQ158</f>
        <v>-21</v>
      </c>
    </row>
    <row r="159" spans="2:44" ht="12" customHeight="1">
      <c r="B159" s="123"/>
      <c r="C159" s="124"/>
      <c r="D159" s="371"/>
      <c r="E159" s="356"/>
      <c r="F159" s="356"/>
      <c r="G159" s="357"/>
      <c r="H159" s="275">
        <v>13</v>
      </c>
      <c r="I159" s="50" t="str">
        <f>IF(H159="","","-")</f>
        <v>-</v>
      </c>
      <c r="J159" s="278">
        <v>15</v>
      </c>
      <c r="K159" s="300"/>
      <c r="L159" s="265">
        <v>15</v>
      </c>
      <c r="M159" s="60" t="str">
        <f t="shared" si="20"/>
        <v>-</v>
      </c>
      <c r="N159" s="278">
        <v>11</v>
      </c>
      <c r="O159" s="300"/>
      <c r="P159" s="264">
        <v>10</v>
      </c>
      <c r="Q159" s="50" t="str">
        <f t="shared" si="21"/>
        <v>-</v>
      </c>
      <c r="R159" s="282">
        <v>15</v>
      </c>
      <c r="S159" s="300"/>
      <c r="T159" s="264"/>
      <c r="U159" s="50">
        <f t="shared" si="22"/>
      </c>
      <c r="V159" s="282"/>
      <c r="W159" s="299"/>
      <c r="X159" s="264">
        <v>16</v>
      </c>
      <c r="Y159" s="50" t="str">
        <f t="shared" si="23"/>
        <v>-</v>
      </c>
      <c r="Z159" s="282">
        <v>14</v>
      </c>
      <c r="AA159" s="299"/>
      <c r="AB159" s="264">
        <v>8</v>
      </c>
      <c r="AC159" s="50" t="str">
        <f t="shared" si="24"/>
        <v>-</v>
      </c>
      <c r="AD159" s="282">
        <v>15</v>
      </c>
      <c r="AE159" s="302"/>
      <c r="AF159" s="61">
        <f>AK158</f>
        <v>3</v>
      </c>
      <c r="AG159" s="62" t="s">
        <v>12</v>
      </c>
      <c r="AH159" s="62">
        <f>AL158</f>
        <v>3</v>
      </c>
      <c r="AI159" s="63" t="s">
        <v>7</v>
      </c>
      <c r="AJ159" s="46"/>
      <c r="AK159" s="52"/>
      <c r="AL159" s="53"/>
      <c r="AM159" s="105"/>
      <c r="AN159" s="106"/>
      <c r="AO159" s="55"/>
      <c r="AP159" s="53"/>
      <c r="AQ159" s="53"/>
      <c r="AR159" s="55"/>
    </row>
    <row r="160" spans="2:44" ht="12" customHeight="1">
      <c r="B160" s="121" t="s">
        <v>210</v>
      </c>
      <c r="C160" s="125" t="s">
        <v>169</v>
      </c>
      <c r="D160" s="113">
        <f>IF(J157="","",J157)</f>
        <v>15</v>
      </c>
      <c r="E160" s="50" t="str">
        <f aca="true" t="shared" si="25" ref="E160:E177">IF(D160="","","-")</f>
        <v>-</v>
      </c>
      <c r="F160" s="67">
        <f>IF(H157="","",H157)</f>
        <v>10</v>
      </c>
      <c r="G160" s="342" t="str">
        <f>IF(K157="","",IF(K157="○","×",IF(K157="×","○")))</f>
        <v>○</v>
      </c>
      <c r="H160" s="346"/>
      <c r="I160" s="347"/>
      <c r="J160" s="347"/>
      <c r="K160" s="348"/>
      <c r="L160" s="279">
        <v>15</v>
      </c>
      <c r="M160" s="50" t="str">
        <f t="shared" si="20"/>
        <v>-</v>
      </c>
      <c r="N160" s="282">
        <v>13</v>
      </c>
      <c r="O160" s="298" t="str">
        <f>IF(L160&lt;&gt;"",IF(L160&gt;N160,IF(L161&gt;N161,"○",IF(L162&gt;N162,"○","×")),IF(L161&gt;N161,IF(L162&gt;N162,"○","×"),"×")),"")</f>
        <v>○</v>
      </c>
      <c r="P160" s="270">
        <v>8</v>
      </c>
      <c r="Q160" s="80" t="str">
        <f t="shared" si="21"/>
        <v>-</v>
      </c>
      <c r="R160" s="284">
        <v>15</v>
      </c>
      <c r="S160" s="298" t="str">
        <f>IF(P160&lt;&gt;"",IF(P160&gt;R160,IF(P161&gt;R161,"○",IF(P162&gt;R162,"○","×")),IF(P161&gt;R161,IF(P162&gt;R162,"○","×"),"×")),"")</f>
        <v>×</v>
      </c>
      <c r="T160" s="270">
        <v>15</v>
      </c>
      <c r="U160" s="80" t="str">
        <f t="shared" si="22"/>
        <v>-</v>
      </c>
      <c r="V160" s="284">
        <v>9</v>
      </c>
      <c r="W160" s="298" t="str">
        <f>IF(T160&lt;&gt;"",IF(T160&gt;V160,IF(T161&gt;V161,"○",IF(T162&gt;V162,"○","×")),IF(T161&gt;V161,IF(T162&gt;V162,"○","×"),"×")),"")</f>
        <v>○</v>
      </c>
      <c r="X160" s="270">
        <v>15</v>
      </c>
      <c r="Y160" s="80">
        <v>7</v>
      </c>
      <c r="Z160" s="284">
        <v>7</v>
      </c>
      <c r="AA160" s="298" t="str">
        <f>IF(X160&lt;&gt;"",IF(X160&gt;Z160,IF(X161&gt;Z161,"○",IF(X162&gt;Z162,"○","×")),IF(X161&gt;Z161,IF(X162&gt;Z162,"○","×"),"×")),"")</f>
        <v>○</v>
      </c>
      <c r="AB160" s="270">
        <v>11</v>
      </c>
      <c r="AC160" s="80" t="str">
        <f t="shared" si="24"/>
        <v>-</v>
      </c>
      <c r="AD160" s="284">
        <v>15</v>
      </c>
      <c r="AE160" s="301" t="str">
        <f>IF(AB160&lt;&gt;"",IF(AB160&gt;AD160,IF(AB161&gt;AD161,"○",IF(AB162&gt;AD162,"○","×")),IF(AB161&gt;AD161,IF(AB162&gt;AD162,"○","×"),"×")),"")</f>
        <v>×</v>
      </c>
      <c r="AF160" s="295" t="s">
        <v>281</v>
      </c>
      <c r="AG160" s="296"/>
      <c r="AH160" s="296"/>
      <c r="AI160" s="297"/>
      <c r="AJ160" s="46"/>
      <c r="AK160" s="68"/>
      <c r="AL160" s="69"/>
      <c r="AM160" s="108"/>
      <c r="AN160" s="109"/>
      <c r="AO160" s="70"/>
      <c r="AP160" s="69"/>
      <c r="AQ160" s="69"/>
      <c r="AR160" s="70"/>
    </row>
    <row r="161" spans="2:44" ht="12" customHeight="1">
      <c r="B161" s="121" t="s">
        <v>182</v>
      </c>
      <c r="C161" s="122" t="s">
        <v>14</v>
      </c>
      <c r="D161" s="71">
        <f>IF(J158="","",J158)</f>
      </c>
      <c r="E161" s="50">
        <f t="shared" si="25"/>
      </c>
      <c r="F161" s="67">
        <f>IF(H158="","",H158)</f>
      </c>
      <c r="G161" s="343">
        <f>IF(I158="","",I158)</f>
      </c>
      <c r="H161" s="349"/>
      <c r="I161" s="350"/>
      <c r="J161" s="350"/>
      <c r="K161" s="351"/>
      <c r="L161" s="279"/>
      <c r="M161" s="50">
        <f t="shared" si="20"/>
      </c>
      <c r="N161" s="282"/>
      <c r="O161" s="299"/>
      <c r="P161" s="264"/>
      <c r="Q161" s="50">
        <f t="shared" si="21"/>
      </c>
      <c r="R161" s="282"/>
      <c r="S161" s="299"/>
      <c r="T161" s="264"/>
      <c r="U161" s="50">
        <f t="shared" si="22"/>
      </c>
      <c r="V161" s="282"/>
      <c r="W161" s="299"/>
      <c r="X161" s="264"/>
      <c r="Y161" s="50">
        <f t="shared" si="23"/>
      </c>
      <c r="Z161" s="282"/>
      <c r="AA161" s="299"/>
      <c r="AB161" s="264"/>
      <c r="AC161" s="50">
        <f t="shared" si="24"/>
      </c>
      <c r="AD161" s="282"/>
      <c r="AE161" s="302"/>
      <c r="AF161" s="292"/>
      <c r="AG161" s="293"/>
      <c r="AH161" s="293"/>
      <c r="AI161" s="294"/>
      <c r="AJ161" s="46"/>
      <c r="AK161" s="52">
        <f>COUNTIF(D160:AE162,"○")</f>
        <v>4</v>
      </c>
      <c r="AL161" s="53">
        <f>COUNTIF(D160:AE162,"×")</f>
        <v>2</v>
      </c>
      <c r="AM161" s="105">
        <f>(IF((D160&gt;F160),1,0))+(IF((D161&gt;F161),1,0))+(IF((D162&gt;F162),1,0))+(IF((H160&gt;J160),1,0))+(IF((H161&gt;J161),1,0))+(IF((H162&gt;J162),1,0))+(IF((L160&gt;N160),1,0))+(IF((L161&gt;N161),1,0))+(IF((L162&gt;N162),1,0))+(IF((P160&gt;R160),1,0))+(IF((P161&gt;R161),1,0))+(IF((P162&gt;R162),1,0))+(IF((T160&gt;V160),1,0))+(IF((T161&gt;V161),1,0))+(IF((T162&gt;V162),1,0))+(IF((X160&gt;Z160),1,0))+(IF((X161&gt;Z161),1,0))+(IF((X162&gt;Z162),1,0))+(IF((AB160&gt;AD160),1,0))+(IF((AB161&gt;AD161),1,0))+(IF((AB162&gt;AD162),1,0))</f>
        <v>8</v>
      </c>
      <c r="AN161" s="106">
        <f>(IF((D160&lt;F160),1,0))+(IF((D161&lt;F161),1,0))+(IF((D162&lt;F162),1,0))+(IF((H160&lt;J160),1,0))+(IF((H161&lt;J161),1,0))+(IF((H162&lt;J162),1,0))+(IF((L160&lt;N160),1,0))+(IF((L161&lt;N161),1,0))+(IF((L162&lt;N162),1,0))+(IF((P160&lt;R160),1,0))+(IF((P161&lt;R161),1,0))+(IF((P162&lt;R162),1,0))+(IF((T160&lt;V160),1,0))+(IF((T161&lt;V161),1,0))+(IF((T162&lt;V162),1,0))+(IF((X160&lt;Z160),1,0))+(IF((X161&lt;Z161),1,0))+(IF((X162&lt;Z162),1,0))+(IF((AB160&lt;AD160),1,0))+(IF((AB161&lt;AD161),1,0))+(IF((AB162&lt;AD162),1,0))</f>
        <v>4</v>
      </c>
      <c r="AO161" s="55">
        <f>AM161-AN161</f>
        <v>4</v>
      </c>
      <c r="AP161" s="53">
        <f>SUM(D160:D162,H160:H162,L160:L162,P160:P162,T160:T162,X160:X162,AB160:AB162)</f>
        <v>163</v>
      </c>
      <c r="AQ161" s="53">
        <f>SUM(F160:F162,J160:J162,N160:N162,R160:R162,V160:V162,Z160:Z162,AD160:AD162)</f>
        <v>127</v>
      </c>
      <c r="AR161" s="55">
        <f>AP161-AQ161</f>
        <v>36</v>
      </c>
    </row>
    <row r="162" spans="2:44" ht="12" customHeight="1">
      <c r="B162" s="123"/>
      <c r="C162" s="126"/>
      <c r="D162" s="59">
        <f>IF(J159="","",J159)</f>
        <v>15</v>
      </c>
      <c r="E162" s="50" t="str">
        <f t="shared" si="25"/>
        <v>-</v>
      </c>
      <c r="F162" s="72">
        <f>IF(H159="","",H159)</f>
        <v>13</v>
      </c>
      <c r="G162" s="345" t="str">
        <f>IF(I159="","",I159)</f>
        <v>-</v>
      </c>
      <c r="H162" s="355"/>
      <c r="I162" s="356"/>
      <c r="J162" s="356"/>
      <c r="K162" s="357"/>
      <c r="L162" s="280">
        <v>15</v>
      </c>
      <c r="M162" s="50" t="str">
        <f t="shared" si="20"/>
        <v>-</v>
      </c>
      <c r="N162" s="283">
        <v>5</v>
      </c>
      <c r="O162" s="300"/>
      <c r="P162" s="265">
        <v>13</v>
      </c>
      <c r="Q162" s="60" t="str">
        <f t="shared" si="21"/>
        <v>-</v>
      </c>
      <c r="R162" s="278">
        <v>15</v>
      </c>
      <c r="S162" s="300"/>
      <c r="T162" s="265">
        <v>15</v>
      </c>
      <c r="U162" s="60" t="str">
        <f t="shared" si="22"/>
        <v>-</v>
      </c>
      <c r="V162" s="278">
        <v>7</v>
      </c>
      <c r="W162" s="300"/>
      <c r="X162" s="265">
        <v>15</v>
      </c>
      <c r="Y162" s="60" t="str">
        <f t="shared" si="23"/>
        <v>-</v>
      </c>
      <c r="Z162" s="278">
        <v>3</v>
      </c>
      <c r="AA162" s="300"/>
      <c r="AB162" s="265">
        <v>11</v>
      </c>
      <c r="AC162" s="60" t="str">
        <f t="shared" si="24"/>
        <v>-</v>
      </c>
      <c r="AD162" s="278">
        <v>15</v>
      </c>
      <c r="AE162" s="303"/>
      <c r="AF162" s="61">
        <f>AK161</f>
        <v>4</v>
      </c>
      <c r="AG162" s="62" t="s">
        <v>12</v>
      </c>
      <c r="AH162" s="62">
        <f>AL161</f>
        <v>2</v>
      </c>
      <c r="AI162" s="63" t="s">
        <v>7</v>
      </c>
      <c r="AJ162" s="46"/>
      <c r="AK162" s="73"/>
      <c r="AL162" s="74"/>
      <c r="AM162" s="110"/>
      <c r="AN162" s="111"/>
      <c r="AO162" s="78"/>
      <c r="AP162" s="74"/>
      <c r="AQ162" s="74"/>
      <c r="AR162" s="78"/>
    </row>
    <row r="163" spans="2:44" ht="12" customHeight="1">
      <c r="B163" s="127" t="s">
        <v>60</v>
      </c>
      <c r="C163" s="122" t="s">
        <v>183</v>
      </c>
      <c r="D163" s="71">
        <f>IF(N157="","",N157)</f>
        <v>14</v>
      </c>
      <c r="E163" s="80" t="str">
        <f t="shared" si="25"/>
        <v>-</v>
      </c>
      <c r="F163" s="67">
        <f>IF(L157="","",L157)</f>
        <v>16</v>
      </c>
      <c r="G163" s="342" t="str">
        <f>IF(O157="","",IF(O157="○","×",IF(O157="×","○")))</f>
        <v>×</v>
      </c>
      <c r="H163" s="83">
        <f>IF(N160="","",N160)</f>
        <v>13</v>
      </c>
      <c r="I163" s="50" t="str">
        <f aca="true" t="shared" si="26" ref="I163:I177">IF(H163="","","-")</f>
        <v>-</v>
      </c>
      <c r="J163" s="67">
        <f>IF(L160="","",L160)</f>
        <v>15</v>
      </c>
      <c r="K163" s="342" t="str">
        <f>IF(O160="","",IF(O160="○","×",IF(O160="×","○")))</f>
        <v>×</v>
      </c>
      <c r="L163" s="346"/>
      <c r="M163" s="347"/>
      <c r="N163" s="347"/>
      <c r="O163" s="348"/>
      <c r="P163" s="264">
        <v>5</v>
      </c>
      <c r="Q163" s="50" t="str">
        <f t="shared" si="21"/>
        <v>-</v>
      </c>
      <c r="R163" s="282">
        <v>15</v>
      </c>
      <c r="S163" s="299" t="str">
        <f>IF(P163&lt;&gt;"",IF(P163&gt;R163,IF(P164&gt;R164,"○",IF(P165&gt;R165,"○","×")),IF(P164&gt;R164,IF(P165&gt;R165,"○","×"),"×")),"")</f>
        <v>×</v>
      </c>
      <c r="T163" s="264">
        <v>13</v>
      </c>
      <c r="U163" s="50" t="str">
        <f t="shared" si="22"/>
        <v>-</v>
      </c>
      <c r="V163" s="282">
        <v>15</v>
      </c>
      <c r="W163" s="298" t="str">
        <f>IF(T163&lt;&gt;"",IF(T163&gt;V163,IF(T164&gt;V164,"○",IF(T165&gt;V165,"○","×")),IF(T164&gt;V164,IF(T165&gt;V165,"○","×"),"×")),"")</f>
        <v>×</v>
      </c>
      <c r="X163" s="264">
        <v>6</v>
      </c>
      <c r="Y163" s="50" t="str">
        <f t="shared" si="23"/>
        <v>-</v>
      </c>
      <c r="Z163" s="282">
        <v>15</v>
      </c>
      <c r="AA163" s="299" t="str">
        <f>IF(X163&lt;&gt;"",IF(X163&gt;Z163,IF(X164&gt;Z164,"○",IF(X165&gt;Z165,"○","×")),IF(X164&gt;Z164,IF(X165&gt;Z165,"○","×"),"×")),"")</f>
        <v>×</v>
      </c>
      <c r="AB163" s="264">
        <v>6</v>
      </c>
      <c r="AC163" s="50" t="str">
        <f t="shared" si="24"/>
        <v>-</v>
      </c>
      <c r="AD163" s="282">
        <v>15</v>
      </c>
      <c r="AE163" s="301" t="str">
        <f>IF(AB163&lt;&gt;"",IF(AB163&gt;AD163,IF(AB164&gt;AD164,"○",IF(AB165&gt;AD165,"○","×")),IF(AB164&gt;AD164,IF(AB165&gt;AD165,"○","×"),"×")),"")</f>
        <v>×</v>
      </c>
      <c r="AF163" s="295" t="s">
        <v>248</v>
      </c>
      <c r="AG163" s="296"/>
      <c r="AH163" s="296"/>
      <c r="AI163" s="297"/>
      <c r="AJ163" s="46"/>
      <c r="AK163" s="52"/>
      <c r="AL163" s="53"/>
      <c r="AM163" s="105"/>
      <c r="AN163" s="106"/>
      <c r="AO163" s="55"/>
      <c r="AP163" s="53"/>
      <c r="AQ163" s="53"/>
      <c r="AR163" s="55"/>
    </row>
    <row r="164" spans="2:44" ht="12" customHeight="1">
      <c r="B164" s="127" t="s">
        <v>132</v>
      </c>
      <c r="C164" s="122" t="s">
        <v>183</v>
      </c>
      <c r="D164" s="71">
        <f>IF(N158="","",N158)</f>
        <v>15</v>
      </c>
      <c r="E164" s="50" t="str">
        <f t="shared" si="25"/>
        <v>-</v>
      </c>
      <c r="F164" s="67">
        <f>IF(L158="","",L158)</f>
        <v>11</v>
      </c>
      <c r="G164" s="343">
        <f>IF(I161="","",I161)</f>
      </c>
      <c r="H164" s="83">
        <f>IF(N161="","",N161)</f>
      </c>
      <c r="I164" s="50">
        <f t="shared" si="26"/>
      </c>
      <c r="J164" s="67">
        <f>IF(L161="","",L161)</f>
      </c>
      <c r="K164" s="343">
        <f>IF(M161="","",M161)</f>
      </c>
      <c r="L164" s="349"/>
      <c r="M164" s="350"/>
      <c r="N164" s="350"/>
      <c r="O164" s="351"/>
      <c r="P164" s="264"/>
      <c r="Q164" s="50">
        <f t="shared" si="21"/>
      </c>
      <c r="R164" s="282"/>
      <c r="S164" s="299"/>
      <c r="T164" s="264"/>
      <c r="U164" s="50">
        <f t="shared" si="22"/>
      </c>
      <c r="V164" s="282"/>
      <c r="W164" s="299"/>
      <c r="X164" s="264"/>
      <c r="Y164" s="50">
        <f t="shared" si="23"/>
      </c>
      <c r="Z164" s="282"/>
      <c r="AA164" s="299"/>
      <c r="AB164" s="264">
        <v>9</v>
      </c>
      <c r="AC164" s="50" t="str">
        <f t="shared" si="24"/>
        <v>-</v>
      </c>
      <c r="AD164" s="282">
        <v>15</v>
      </c>
      <c r="AE164" s="302"/>
      <c r="AF164" s="292"/>
      <c r="AG164" s="293"/>
      <c r="AH164" s="293"/>
      <c r="AI164" s="294"/>
      <c r="AJ164" s="46"/>
      <c r="AK164" s="52">
        <f>COUNTIF(D163:AE165,"○")</f>
        <v>0</v>
      </c>
      <c r="AL164" s="53">
        <f>COUNTIF(D163:AE165,"×")</f>
        <v>6</v>
      </c>
      <c r="AM164" s="105">
        <f>(IF((D163&gt;F163),1,0))+(IF((D164&gt;F164),1,0))+(IF((D165&gt;F165),1,0))+(IF((H163&gt;J163),1,0))+(IF((H164&gt;J164),1,0))+(IF((H165&gt;J165),1,0))+(IF((L163&gt;N163),1,0))+(IF((L164&gt;N164),1,0))+(IF((L165&gt;N165),1,0))+(IF((P163&gt;R163),1,0))+(IF((P164&gt;R164),1,0))+(IF((P165&gt;R165),1,0))+(IF((T163&gt;V163),1,0))+(IF((T164&gt;V164),1,0))+(IF((T165&gt;V165),1,0))+(IF((X163&gt;Z163),1,0))+(IF((X164&gt;Z164),1,0))+(IF((X165&gt;Z165),1,0))+(IF((AB163&gt;AD163),1,0))+(IF((AB164&gt;AD164),1,0))+(IF((AB165&gt;AD165),1,0))</f>
        <v>1</v>
      </c>
      <c r="AN164" s="106">
        <f>(IF((D163&lt;F163),1,0))+(IF((D164&lt;F164),1,0))+(IF((D165&lt;F165),1,0))+(IF((H163&lt;J163),1,0))+(IF((H164&lt;J164),1,0))+(IF((H165&lt;J165),1,0))+(IF((L163&lt;N163),1,0))+(IF((L164&lt;N164),1,0))+(IF((L165&lt;N165),1,0))+(IF((P163&lt;R163),1,0))+(IF((P164&lt;R164),1,0))+(IF((P165&lt;R165),1,0))+(IF((T163&lt;V163),1,0))+(IF((T164&lt;V164),1,0))+(IF((T165&lt;V165),1,0))+(IF((X163&lt;Z163),1,0))+(IF((X164&lt;Z164),1,0))+(IF((X165&lt;Z165),1,0))+(IF((AB163&lt;AD163),1,0))+(IF((AB164&lt;AD164),1,0))+(IF((AB165&lt;AD165),1,0))</f>
        <v>12</v>
      </c>
      <c r="AO164" s="55">
        <f>AM164-AN164</f>
        <v>-11</v>
      </c>
      <c r="AP164" s="53">
        <f>SUM(D163:D165,H163:H165,L163:L165,P163:P165,T163:T165,X163:X165,AB163:AB165)</f>
        <v>118</v>
      </c>
      <c r="AQ164" s="53">
        <f>SUM(F163:F165,J163:J165,N163:N165,R163:R165,V163:V165,Z163:Z165,AD163:AD165)</f>
        <v>192</v>
      </c>
      <c r="AR164" s="55">
        <f>AP164-AQ164</f>
        <v>-74</v>
      </c>
    </row>
    <row r="165" spans="2:44" ht="12" customHeight="1">
      <c r="B165" s="123"/>
      <c r="C165" s="124"/>
      <c r="D165" s="71">
        <f>IF(N159="","",N159)</f>
        <v>11</v>
      </c>
      <c r="E165" s="50" t="str">
        <f t="shared" si="25"/>
        <v>-</v>
      </c>
      <c r="F165" s="67">
        <f>IF(L159="","",L159)</f>
        <v>15</v>
      </c>
      <c r="G165" s="343">
        <f>IF(I162="","",I162)</f>
      </c>
      <c r="H165" s="83">
        <f>IF(N162="","",N162)</f>
        <v>5</v>
      </c>
      <c r="I165" s="50" t="str">
        <f t="shared" si="26"/>
        <v>-</v>
      </c>
      <c r="J165" s="67">
        <f>IF(L162="","",L162)</f>
        <v>15</v>
      </c>
      <c r="K165" s="343" t="str">
        <f>IF(M162="","",M162)</f>
        <v>-</v>
      </c>
      <c r="L165" s="349"/>
      <c r="M165" s="350"/>
      <c r="N165" s="350"/>
      <c r="O165" s="351"/>
      <c r="P165" s="264">
        <v>1</v>
      </c>
      <c r="Q165" s="50" t="str">
        <f t="shared" si="21"/>
        <v>-</v>
      </c>
      <c r="R165" s="282">
        <v>15</v>
      </c>
      <c r="S165" s="300"/>
      <c r="T165" s="264">
        <v>9</v>
      </c>
      <c r="U165" s="50" t="str">
        <f t="shared" si="22"/>
        <v>-</v>
      </c>
      <c r="V165" s="282">
        <v>15</v>
      </c>
      <c r="W165" s="300"/>
      <c r="X165" s="264">
        <v>11</v>
      </c>
      <c r="Y165" s="50" t="str">
        <f t="shared" si="23"/>
        <v>-</v>
      </c>
      <c r="Z165" s="282">
        <v>15</v>
      </c>
      <c r="AA165" s="299"/>
      <c r="AB165" s="264"/>
      <c r="AC165" s="50">
        <f t="shared" si="24"/>
      </c>
      <c r="AD165" s="282"/>
      <c r="AE165" s="303"/>
      <c r="AF165" s="61">
        <f>AK164</f>
        <v>0</v>
      </c>
      <c r="AG165" s="62" t="s">
        <v>12</v>
      </c>
      <c r="AH165" s="62">
        <f>AL164</f>
        <v>6</v>
      </c>
      <c r="AI165" s="63" t="s">
        <v>7</v>
      </c>
      <c r="AJ165" s="46"/>
      <c r="AK165" s="52"/>
      <c r="AL165" s="53"/>
      <c r="AM165" s="105"/>
      <c r="AN165" s="106"/>
      <c r="AO165" s="55"/>
      <c r="AP165" s="53"/>
      <c r="AQ165" s="53"/>
      <c r="AR165" s="55"/>
    </row>
    <row r="166" spans="2:44" ht="12" customHeight="1">
      <c r="B166" s="121" t="s">
        <v>55</v>
      </c>
      <c r="C166" s="125" t="s">
        <v>86</v>
      </c>
      <c r="D166" s="79">
        <f>IF(R157="","",R157)</f>
        <v>15</v>
      </c>
      <c r="E166" s="80" t="str">
        <f t="shared" si="25"/>
        <v>-</v>
      </c>
      <c r="F166" s="81">
        <f>IF(P157="","",P157)</f>
        <v>10</v>
      </c>
      <c r="G166" s="339" t="str">
        <f>IF(S157="","",IF(S157="○","×",IF(S157="×","○")))</f>
        <v>○</v>
      </c>
      <c r="H166" s="82">
        <f>IF(R160="","",R160)</f>
        <v>15</v>
      </c>
      <c r="I166" s="80" t="str">
        <f t="shared" si="26"/>
        <v>-</v>
      </c>
      <c r="J166" s="81">
        <f>IF(P160="","",P160)</f>
        <v>8</v>
      </c>
      <c r="K166" s="342" t="str">
        <f>IF(S160="","",IF(S160="○","×",IF(S160="×","○")))</f>
        <v>○</v>
      </c>
      <c r="L166" s="81">
        <f>IF(R163="","",R163)</f>
        <v>15</v>
      </c>
      <c r="M166" s="80" t="str">
        <f aca="true" t="shared" si="27" ref="M166:M177">IF(L166="","","-")</f>
        <v>-</v>
      </c>
      <c r="N166" s="81">
        <f>IF(P163="","",P163)</f>
        <v>5</v>
      </c>
      <c r="O166" s="342" t="str">
        <f>IF(S163="","",IF(S163="○","×",IF(S163="×","○")))</f>
        <v>○</v>
      </c>
      <c r="P166" s="346"/>
      <c r="Q166" s="347"/>
      <c r="R166" s="347"/>
      <c r="S166" s="348"/>
      <c r="T166" s="270">
        <v>15</v>
      </c>
      <c r="U166" s="80" t="str">
        <f t="shared" si="22"/>
        <v>-</v>
      </c>
      <c r="V166" s="284">
        <v>9</v>
      </c>
      <c r="W166" s="299" t="str">
        <f>IF(T166&lt;&gt;"",IF(T166&gt;V166,IF(T167&gt;V167,"○",IF(T168&gt;V168,"○","×")),IF(T167&gt;V167,IF(T168&gt;V168,"○","×"),"×")),"")</f>
        <v>○</v>
      </c>
      <c r="X166" s="270">
        <v>15</v>
      </c>
      <c r="Y166" s="80" t="str">
        <f t="shared" si="23"/>
        <v>-</v>
      </c>
      <c r="Z166" s="284">
        <v>7</v>
      </c>
      <c r="AA166" s="298" t="str">
        <f>IF(X166&lt;&gt;"",IF(X166&gt;Z166,IF(X167&gt;Z167,"○",IF(X168&gt;Z168,"○","×")),IF(X167&gt;Z167,IF(X168&gt;Z168,"○","×"),"×")),"")</f>
        <v>○</v>
      </c>
      <c r="AB166" s="270">
        <v>15</v>
      </c>
      <c r="AC166" s="80" t="str">
        <f t="shared" si="24"/>
        <v>-</v>
      </c>
      <c r="AD166" s="284">
        <v>13</v>
      </c>
      <c r="AE166" s="301" t="str">
        <f>IF(AB166&lt;&gt;"",IF(AB166&gt;AD166,IF(AB167&gt;AD167,"○",IF(AB168&gt;AD168,"○","×")),IF(AB167&gt;AD167,IF(AB168&gt;AD168,"○","×"),"×")),"")</f>
        <v>○</v>
      </c>
      <c r="AF166" s="295" t="s">
        <v>249</v>
      </c>
      <c r="AG166" s="296"/>
      <c r="AH166" s="296"/>
      <c r="AI166" s="297"/>
      <c r="AJ166" s="46"/>
      <c r="AK166" s="68"/>
      <c r="AL166" s="69"/>
      <c r="AM166" s="108"/>
      <c r="AN166" s="109"/>
      <c r="AO166" s="70"/>
      <c r="AP166" s="69"/>
      <c r="AQ166" s="69"/>
      <c r="AR166" s="70"/>
    </row>
    <row r="167" spans="2:44" ht="12" customHeight="1">
      <c r="B167" s="121" t="s">
        <v>56</v>
      </c>
      <c r="C167" s="122" t="s">
        <v>86</v>
      </c>
      <c r="D167" s="71">
        <f>IF(R158="","",R158)</f>
      </c>
      <c r="E167" s="50">
        <f t="shared" si="25"/>
      </c>
      <c r="F167" s="67">
        <f>IF(P158="","",P158)</f>
      </c>
      <c r="G167" s="340">
        <f>IF(I164="","",I164)</f>
      </c>
      <c r="H167" s="83">
        <f>IF(R161="","",R161)</f>
      </c>
      <c r="I167" s="50">
        <f t="shared" si="26"/>
      </c>
      <c r="J167" s="67">
        <f>IF(P161="","",P161)</f>
      </c>
      <c r="K167" s="343">
        <f>IF(M164="","",M164)</f>
      </c>
      <c r="L167" s="67">
        <f>IF(R164="","",R164)</f>
      </c>
      <c r="M167" s="50">
        <f t="shared" si="27"/>
      </c>
      <c r="N167" s="67">
        <f>IF(P164="","",P164)</f>
      </c>
      <c r="O167" s="343">
        <f>IF(Q164="","",Q164)</f>
      </c>
      <c r="P167" s="349"/>
      <c r="Q167" s="350"/>
      <c r="R167" s="350"/>
      <c r="S167" s="351"/>
      <c r="T167" s="264"/>
      <c r="U167" s="50">
        <f t="shared" si="22"/>
      </c>
      <c r="V167" s="282"/>
      <c r="W167" s="299"/>
      <c r="X167" s="264">
        <v>15</v>
      </c>
      <c r="Y167" s="50" t="str">
        <f t="shared" si="23"/>
        <v>-</v>
      </c>
      <c r="Z167" s="282">
        <v>5</v>
      </c>
      <c r="AA167" s="299"/>
      <c r="AB167" s="264"/>
      <c r="AC167" s="50">
        <f t="shared" si="24"/>
      </c>
      <c r="AD167" s="282"/>
      <c r="AE167" s="302"/>
      <c r="AF167" s="292"/>
      <c r="AG167" s="293"/>
      <c r="AH167" s="293"/>
      <c r="AI167" s="294"/>
      <c r="AJ167" s="46"/>
      <c r="AK167" s="52">
        <f>COUNTIF(D166:AE168,"○")</f>
        <v>6</v>
      </c>
      <c r="AL167" s="53">
        <f>COUNTIF(D166:AE168,"×")</f>
        <v>0</v>
      </c>
      <c r="AM167" s="105">
        <f>(IF((D166&gt;F166),1,0))+(IF((D167&gt;F167),1,0))+(IF((D168&gt;F168),1,0))+(IF((H166&gt;J166),1,0))+(IF((H167&gt;J167),1,0))+(IF((H168&gt;J168),1,0))+(IF((L166&gt;N166),1,0))+(IF((L167&gt;N167),1,0))+(IF((L168&gt;N168),1,0))+(IF((P166&gt;R166),1,0))+(IF((P167&gt;R167),1,0))+(IF((P168&gt;R168),1,0))+(IF((T166&gt;V166),1,0))+(IF((T167&gt;V167),1,0))+(IF((T168&gt;V168),1,0))+(IF((X166&gt;Z166),1,0))+(IF((X167&gt;Z167),1,0))+(IF((X168&gt;Z168),1,0))+(IF((AB166&gt;AD166),1,0))+(IF((AB167&gt;AD167),1,0))+(IF((AB168&gt;AD168),1,0))</f>
        <v>12</v>
      </c>
      <c r="AN167" s="106">
        <f>(IF((D166&lt;F166),1,0))+(IF((D167&lt;F167),1,0))+(IF((D168&lt;F168),1,0))+(IF((H166&lt;J166),1,0))+(IF((H167&lt;J167),1,0))+(IF((H168&lt;J168),1,0))+(IF((L166&lt;N166),1,0))+(IF((L167&lt;N167),1,0))+(IF((L168&lt;N168),1,0))+(IF((P166&lt;R166),1,0))+(IF((P167&lt;R167),1,0))+(IF((P168&lt;R168),1,0))+(IF((T166&lt;V166),1,0))+(IF((T167&lt;V167),1,0))+(IF((T168&lt;V168),1,0))+(IF((X166&lt;Z166),1,0))+(IF((X167&lt;Z167),1,0))+(IF((X168&lt;Z168),1,0))+(IF((AB166&lt;AD166),1,0))+(IF((AB167&lt;AD167),1,0))+(IF((AB168&lt;AD168),1,0))</f>
        <v>0</v>
      </c>
      <c r="AO167" s="55">
        <f>AM167-AN167</f>
        <v>12</v>
      </c>
      <c r="AP167" s="53">
        <f>SUM(D166:D168,H166:H168,L166:L168,P166:P168,T166:T168,X166:X168,AB166:AB168)</f>
        <v>185</v>
      </c>
      <c r="AQ167" s="53">
        <f>SUM(F166:F168,J166:J168,N166:N168,R166:R168,V166:V168,Z166:Z168,AD166:AD168)</f>
        <v>111</v>
      </c>
      <c r="AR167" s="55">
        <f>AP167-AQ167</f>
        <v>74</v>
      </c>
    </row>
    <row r="168" spans="2:44" ht="12" customHeight="1">
      <c r="B168" s="127"/>
      <c r="C168" s="124"/>
      <c r="D168" s="71">
        <f>IF(R159="","",R159)</f>
        <v>15</v>
      </c>
      <c r="E168" s="50" t="str">
        <f t="shared" si="25"/>
        <v>-</v>
      </c>
      <c r="F168" s="67">
        <f>IF(P159="","",P159)</f>
        <v>10</v>
      </c>
      <c r="G168" s="340" t="str">
        <f>IF(I165="","",I165)</f>
        <v>-</v>
      </c>
      <c r="H168" s="83">
        <f>IF(R162="","",R162)</f>
        <v>15</v>
      </c>
      <c r="I168" s="50" t="str">
        <f t="shared" si="26"/>
        <v>-</v>
      </c>
      <c r="J168" s="67">
        <f>IF(P162="","",P162)</f>
        <v>13</v>
      </c>
      <c r="K168" s="343">
        <f>IF(M165="","",M165)</f>
      </c>
      <c r="L168" s="67">
        <f>IF(R165="","",R165)</f>
        <v>15</v>
      </c>
      <c r="M168" s="50" t="str">
        <f t="shared" si="27"/>
        <v>-</v>
      </c>
      <c r="N168" s="67">
        <f>IF(P165="","",P165)</f>
        <v>1</v>
      </c>
      <c r="O168" s="343" t="str">
        <f>IF(Q165="","",Q165)</f>
        <v>-</v>
      </c>
      <c r="P168" s="349"/>
      <c r="Q168" s="350"/>
      <c r="R168" s="350"/>
      <c r="S168" s="351"/>
      <c r="T168" s="264">
        <v>15</v>
      </c>
      <c r="U168" s="50" t="str">
        <f t="shared" si="22"/>
        <v>-</v>
      </c>
      <c r="V168" s="282">
        <v>11</v>
      </c>
      <c r="W168" s="300"/>
      <c r="X168" s="264"/>
      <c r="Y168" s="50">
        <f t="shared" si="23"/>
      </c>
      <c r="Z168" s="282"/>
      <c r="AA168" s="300"/>
      <c r="AB168" s="264">
        <v>20</v>
      </c>
      <c r="AC168" s="50" t="str">
        <f t="shared" si="24"/>
        <v>-</v>
      </c>
      <c r="AD168" s="282">
        <v>19</v>
      </c>
      <c r="AE168" s="303"/>
      <c r="AF168" s="61">
        <f>AK167</f>
        <v>6</v>
      </c>
      <c r="AG168" s="62" t="s">
        <v>12</v>
      </c>
      <c r="AH168" s="62">
        <f>AL167</f>
        <v>0</v>
      </c>
      <c r="AI168" s="63" t="s">
        <v>7</v>
      </c>
      <c r="AJ168" s="46"/>
      <c r="AK168" s="73"/>
      <c r="AL168" s="74"/>
      <c r="AM168" s="110"/>
      <c r="AN168" s="111"/>
      <c r="AO168" s="78"/>
      <c r="AP168" s="74"/>
      <c r="AQ168" s="74"/>
      <c r="AR168" s="78"/>
    </row>
    <row r="169" spans="2:44" ht="12" customHeight="1">
      <c r="B169" s="128" t="s">
        <v>149</v>
      </c>
      <c r="C169" s="125" t="s">
        <v>148</v>
      </c>
      <c r="D169" s="79">
        <f>IF(V157="","",V157)</f>
        <v>12</v>
      </c>
      <c r="E169" s="80" t="str">
        <f t="shared" si="25"/>
        <v>-</v>
      </c>
      <c r="F169" s="81">
        <f>IF(T157="","",T157)</f>
        <v>15</v>
      </c>
      <c r="G169" s="339" t="str">
        <f>IF(W157="","",IF(W157="○","×",IF(W157="×","○")))</f>
        <v>×</v>
      </c>
      <c r="H169" s="82">
        <f>IF(V160="","",V160)</f>
        <v>9</v>
      </c>
      <c r="I169" s="80" t="str">
        <f t="shared" si="26"/>
        <v>-</v>
      </c>
      <c r="J169" s="81">
        <f>IF(T160="","",T160)</f>
        <v>15</v>
      </c>
      <c r="K169" s="342" t="str">
        <f>IF(W160="","",IF(W160="○","×",IF(W160="×","○")))</f>
        <v>×</v>
      </c>
      <c r="L169" s="81">
        <f>IF(V163="","",V163)</f>
        <v>15</v>
      </c>
      <c r="M169" s="80" t="str">
        <f t="shared" si="27"/>
        <v>-</v>
      </c>
      <c r="N169" s="81">
        <f>IF(T163="","",T163)</f>
        <v>13</v>
      </c>
      <c r="O169" s="342" t="str">
        <f>IF(W163="","",IF(W163="○","×",IF(W163="×","○")))</f>
        <v>○</v>
      </c>
      <c r="P169" s="81">
        <f>IF(V166="","",V166)</f>
        <v>9</v>
      </c>
      <c r="Q169" s="80" t="str">
        <f aca="true" t="shared" si="28" ref="Q169:Q177">IF(P169="","","-")</f>
        <v>-</v>
      </c>
      <c r="R169" s="81">
        <f>IF(T166="","",T166)</f>
        <v>15</v>
      </c>
      <c r="S169" s="342" t="str">
        <f>IF(W166="","",IF(W166="○","×",IF(W166="×","○")))</f>
        <v>×</v>
      </c>
      <c r="T169" s="346"/>
      <c r="U169" s="347"/>
      <c r="V169" s="347"/>
      <c r="W169" s="348"/>
      <c r="X169" s="270">
        <v>15</v>
      </c>
      <c r="Y169" s="80" t="str">
        <f t="shared" si="23"/>
        <v>-</v>
      </c>
      <c r="Z169" s="284">
        <v>6</v>
      </c>
      <c r="AA169" s="299" t="str">
        <f>IF(X169&lt;&gt;"",IF(X169&gt;Z169,IF(X170&gt;Z170,"○",IF(X171&gt;Z171,"○","×")),IF(X170&gt;Z170,IF(X171&gt;Z171,"○","×"),"×")),"")</f>
        <v>○</v>
      </c>
      <c r="AB169" s="270">
        <v>10</v>
      </c>
      <c r="AC169" s="80" t="str">
        <f t="shared" si="24"/>
        <v>-</v>
      </c>
      <c r="AD169" s="284">
        <v>15</v>
      </c>
      <c r="AE169" s="301" t="str">
        <f>IF(AB169&lt;&gt;"",IF(AB169&gt;AD169,IF(AB170&gt;AD170,"○",IF(AB171&gt;AD171,"○","×")),IF(AB170&gt;AD170,IF(AB171&gt;AD171,"○","×"),"×")),"")</f>
        <v>×</v>
      </c>
      <c r="AF169" s="295" t="s">
        <v>282</v>
      </c>
      <c r="AG169" s="296"/>
      <c r="AH169" s="296"/>
      <c r="AI169" s="297"/>
      <c r="AJ169" s="46"/>
      <c r="AK169" s="68"/>
      <c r="AL169" s="69"/>
      <c r="AM169" s="105"/>
      <c r="AN169" s="106"/>
      <c r="AO169" s="55"/>
      <c r="AP169" s="69"/>
      <c r="AQ169" s="69"/>
      <c r="AR169" s="70"/>
    </row>
    <row r="170" spans="2:44" ht="12" customHeight="1">
      <c r="B170" s="127" t="s">
        <v>150</v>
      </c>
      <c r="C170" s="122" t="s">
        <v>148</v>
      </c>
      <c r="D170" s="71">
        <f>IF(V158="","",V158)</f>
        <v>11</v>
      </c>
      <c r="E170" s="50" t="str">
        <f t="shared" si="25"/>
        <v>-</v>
      </c>
      <c r="F170" s="67">
        <f>IF(T158="","",T158)</f>
        <v>15</v>
      </c>
      <c r="G170" s="340">
        <f>IF(I167="","",I167)</f>
      </c>
      <c r="H170" s="83">
        <f>IF(V161="","",V161)</f>
      </c>
      <c r="I170" s="50">
        <f t="shared" si="26"/>
      </c>
      <c r="J170" s="67">
        <f>IF(T161="","",T161)</f>
      </c>
      <c r="K170" s="343">
        <f>IF(M167="","",M167)</f>
      </c>
      <c r="L170" s="67">
        <f>IF(V164="","",V164)</f>
      </c>
      <c r="M170" s="50">
        <f t="shared" si="27"/>
      </c>
      <c r="N170" s="67">
        <f>IF(T164="","",T164)</f>
      </c>
      <c r="O170" s="343"/>
      <c r="P170" s="67">
        <f>IF(V167="","",V167)</f>
      </c>
      <c r="Q170" s="50">
        <f t="shared" si="28"/>
      </c>
      <c r="R170" s="67">
        <f>IF(T167="","",T167)</f>
      </c>
      <c r="S170" s="343"/>
      <c r="T170" s="349"/>
      <c r="U170" s="350"/>
      <c r="V170" s="350"/>
      <c r="W170" s="351"/>
      <c r="X170" s="264"/>
      <c r="Y170" s="50">
        <f t="shared" si="23"/>
      </c>
      <c r="Z170" s="282"/>
      <c r="AA170" s="299"/>
      <c r="AB170" s="264"/>
      <c r="AC170" s="50">
        <f t="shared" si="24"/>
      </c>
      <c r="AD170" s="282"/>
      <c r="AE170" s="302"/>
      <c r="AF170" s="292"/>
      <c r="AG170" s="293"/>
      <c r="AH170" s="293"/>
      <c r="AI170" s="294"/>
      <c r="AJ170" s="46"/>
      <c r="AK170" s="52">
        <f>COUNTIF(D169:AE171,"○")</f>
        <v>2</v>
      </c>
      <c r="AL170" s="53">
        <f>COUNTIF(D169:AE171,"×")</f>
        <v>4</v>
      </c>
      <c r="AM170" s="105">
        <f>(IF((D169&gt;F169),1,0))+(IF((D170&gt;F170),1,0))+(IF((D171&gt;F171),1,0))+(IF((H169&gt;J169),1,0))+(IF((H170&gt;J170),1,0))+(IF((H171&gt;J171),1,0))+(IF((L169&gt;N169),1,0))+(IF((L170&gt;N170),1,0))+(IF((L171&gt;N171),1,0))+(IF((P169&gt;R169),1,0))+(IF((P170&gt;R170),1,0))+(IF((P171&gt;R171),1,0))+(IF((T169&gt;V169),1,0))+(IF((T170&gt;V170),1,0))+(IF((T171&gt;V171),1,0))+(IF((X169&gt;Z169),1,0))+(IF((X170&gt;Z170),1,0))+(IF((X171&gt;Z171),1,0))+(IF((AB169&gt;AD169),1,0))+(IF((AB170&gt;AD170),1,0))+(IF((AB171&gt;AD171),1,0))</f>
        <v>4</v>
      </c>
      <c r="AN170" s="106">
        <f>(IF((D169&lt;F169),1,0))+(IF((D170&lt;F170),1,0))+(IF((D171&lt;F171),1,0))+(IF((H169&lt;J169),1,0))+(IF((H170&lt;J170),1,0))+(IF((H171&lt;J171),1,0))+(IF((L169&lt;N169),1,0))+(IF((L170&lt;N170),1,0))+(IF((L171&lt;N171),1,0))+(IF((P169&lt;R169),1,0))+(IF((P170&lt;R170),1,0))+(IF((P171&lt;R171),1,0))+(IF((T169&lt;V169),1,0))+(IF((T170&lt;V170),1,0))+(IF((T171&lt;V171),1,0))+(IF((X169&lt;Z169),1,0))+(IF((X170&lt;Z170),1,0))+(IF((X171&lt;Z171),1,0))+(IF((AB169&lt;AD169),1,0))+(IF((AB170&lt;AD170),1,0))+(IF((AB171&lt;AD171),1,0))</f>
        <v>8</v>
      </c>
      <c r="AO170" s="55">
        <f>AM170-AN170</f>
        <v>-4</v>
      </c>
      <c r="AP170" s="53">
        <f>SUM(D169:D171,H169:H171,L169:L171,P169:P171,T169:T171,X169:X171,AB169:AB171)</f>
        <v>138</v>
      </c>
      <c r="AQ170" s="53">
        <f>SUM(F169:F171,J169:J171,N169:N171,R169:R171,V169:V171,Z169:Z171,AD169:AD171)</f>
        <v>160</v>
      </c>
      <c r="AR170" s="55">
        <f>AP170-AQ170</f>
        <v>-22</v>
      </c>
    </row>
    <row r="171" spans="2:44" ht="12" customHeight="1">
      <c r="B171" s="123"/>
      <c r="C171" s="126"/>
      <c r="D171" s="71">
        <f>IF(V159="","",V159)</f>
      </c>
      <c r="E171" s="50">
        <f t="shared" si="25"/>
      </c>
      <c r="F171" s="67">
        <f>IF(T159="","",T159)</f>
      </c>
      <c r="G171" s="340" t="str">
        <f>IF(I168="","",I168)</f>
        <v>-</v>
      </c>
      <c r="H171" s="83">
        <f>IF(V162="","",V162)</f>
        <v>7</v>
      </c>
      <c r="I171" s="50" t="str">
        <f t="shared" si="26"/>
        <v>-</v>
      </c>
      <c r="J171" s="67">
        <f>IF(T162="","",T162)</f>
        <v>15</v>
      </c>
      <c r="K171" s="343" t="str">
        <f>IF(M168="","",M168)</f>
        <v>-</v>
      </c>
      <c r="L171" s="67">
        <f>IF(V165="","",V165)</f>
        <v>15</v>
      </c>
      <c r="M171" s="50" t="str">
        <f t="shared" si="27"/>
        <v>-</v>
      </c>
      <c r="N171" s="67">
        <f>IF(T165="","",T165)</f>
        <v>9</v>
      </c>
      <c r="O171" s="345"/>
      <c r="P171" s="67">
        <f>IF(V168="","",V168)</f>
        <v>11</v>
      </c>
      <c r="Q171" s="50" t="str">
        <f t="shared" si="28"/>
        <v>-</v>
      </c>
      <c r="R171" s="67">
        <f>IF(T168="","",T168)</f>
        <v>15</v>
      </c>
      <c r="S171" s="345"/>
      <c r="T171" s="355"/>
      <c r="U171" s="356"/>
      <c r="V171" s="356"/>
      <c r="W171" s="357"/>
      <c r="X171" s="264">
        <v>15</v>
      </c>
      <c r="Y171" s="50" t="str">
        <f t="shared" si="23"/>
        <v>-</v>
      </c>
      <c r="Z171" s="282">
        <v>12</v>
      </c>
      <c r="AA171" s="300"/>
      <c r="AB171" s="264">
        <v>9</v>
      </c>
      <c r="AC171" s="50" t="str">
        <f t="shared" si="24"/>
        <v>-</v>
      </c>
      <c r="AD171" s="282">
        <v>15</v>
      </c>
      <c r="AE171" s="303"/>
      <c r="AF171" s="61">
        <f>AK170</f>
        <v>2</v>
      </c>
      <c r="AG171" s="62" t="s">
        <v>12</v>
      </c>
      <c r="AH171" s="62">
        <f>AL170</f>
        <v>4</v>
      </c>
      <c r="AI171" s="63" t="s">
        <v>7</v>
      </c>
      <c r="AJ171" s="46"/>
      <c r="AK171" s="73"/>
      <c r="AL171" s="74"/>
      <c r="AM171" s="105"/>
      <c r="AN171" s="106"/>
      <c r="AO171" s="55"/>
      <c r="AP171" s="74"/>
      <c r="AQ171" s="74"/>
      <c r="AR171" s="78"/>
    </row>
    <row r="172" spans="2:44" ht="12" customHeight="1">
      <c r="B172" s="127" t="s">
        <v>21</v>
      </c>
      <c r="C172" s="122" t="s">
        <v>15</v>
      </c>
      <c r="D172" s="79">
        <f>IF(Z157="","",Z157)</f>
        <v>19</v>
      </c>
      <c r="E172" s="80" t="str">
        <f t="shared" si="25"/>
        <v>-</v>
      </c>
      <c r="F172" s="81">
        <f>IF(X157="","",X157)</f>
        <v>20</v>
      </c>
      <c r="G172" s="339" t="str">
        <f>IF(AA157="","",IF(AA157="○","×",IF(AA157="×","○")))</f>
        <v>×</v>
      </c>
      <c r="H172" s="82">
        <f>IF(Z160="","",Z160)</f>
        <v>7</v>
      </c>
      <c r="I172" s="80" t="str">
        <f t="shared" si="26"/>
        <v>-</v>
      </c>
      <c r="J172" s="81">
        <f>IF(X160="","",X160)</f>
        <v>15</v>
      </c>
      <c r="K172" s="342" t="str">
        <f>IF(AA160="","",IF(AA160="○","×",IF(AA160="×","○")))</f>
        <v>×</v>
      </c>
      <c r="L172" s="81">
        <f>IF(Z163="","",Z163)</f>
        <v>15</v>
      </c>
      <c r="M172" s="80" t="str">
        <f t="shared" si="27"/>
        <v>-</v>
      </c>
      <c r="N172" s="81">
        <f>IF(X163="","",X163)</f>
        <v>6</v>
      </c>
      <c r="O172" s="342" t="str">
        <f>IF(AA163="","",IF(AA163="○","×",IF(AA163="×","○")))</f>
        <v>○</v>
      </c>
      <c r="P172" s="81">
        <f>IF(Z166="","",Z166)</f>
        <v>7</v>
      </c>
      <c r="Q172" s="80" t="str">
        <f t="shared" si="28"/>
        <v>-</v>
      </c>
      <c r="R172" s="81">
        <f>IF(X166="","",X166)</f>
        <v>15</v>
      </c>
      <c r="S172" s="342" t="str">
        <f>IF(AA166="","",IF(AA166="○","×",IF(AA166="×","○")))</f>
        <v>×</v>
      </c>
      <c r="T172" s="81">
        <f>IF(Z169="","",Z169)</f>
        <v>6</v>
      </c>
      <c r="U172" s="80" t="str">
        <f aca="true" t="shared" si="29" ref="U172:U177">IF(T172="","","-")</f>
        <v>-</v>
      </c>
      <c r="V172" s="81">
        <f>IF(X169="","",X169)</f>
        <v>15</v>
      </c>
      <c r="W172" s="342" t="str">
        <f>IF(AA169="","",IF(AA169="○","×",IF(AA169="×","○")))</f>
        <v>×</v>
      </c>
      <c r="X172" s="346"/>
      <c r="Y172" s="347"/>
      <c r="Z172" s="347"/>
      <c r="AA172" s="348"/>
      <c r="AB172" s="270">
        <v>9</v>
      </c>
      <c r="AC172" s="80" t="str">
        <f t="shared" si="24"/>
        <v>-</v>
      </c>
      <c r="AD172" s="284">
        <v>15</v>
      </c>
      <c r="AE172" s="302" t="str">
        <f>IF(AB172&lt;&gt;"",IF(AB172&gt;AD172,IF(AB173&gt;AD173,"○",IF(AB174&gt;AD174,"○","×")),IF(AB173&gt;AD173,IF(AB174&gt;AD174,"○","×"),"×")),"")</f>
        <v>×</v>
      </c>
      <c r="AF172" s="295" t="s">
        <v>276</v>
      </c>
      <c r="AG172" s="296"/>
      <c r="AH172" s="296"/>
      <c r="AI172" s="297"/>
      <c r="AJ172" s="46"/>
      <c r="AK172" s="68"/>
      <c r="AL172" s="69"/>
      <c r="AM172" s="108"/>
      <c r="AN172" s="109"/>
      <c r="AO172" s="70"/>
      <c r="AP172" s="69"/>
      <c r="AQ172" s="69"/>
      <c r="AR172" s="70"/>
    </row>
    <row r="173" spans="2:44" ht="12" customHeight="1">
      <c r="B173" s="127" t="s">
        <v>22</v>
      </c>
      <c r="C173" s="122" t="s">
        <v>15</v>
      </c>
      <c r="D173" s="71">
        <f>IF(Z158="","",Z158)</f>
        <v>15</v>
      </c>
      <c r="E173" s="50" t="str">
        <f t="shared" si="25"/>
        <v>-</v>
      </c>
      <c r="F173" s="67">
        <f>IF(X158="","",X158)</f>
        <v>8</v>
      </c>
      <c r="G173" s="340">
        <f>IF(I170="","",I170)</f>
      </c>
      <c r="H173" s="83">
        <f>IF(Z161="","",Z161)</f>
      </c>
      <c r="I173" s="50">
        <f t="shared" si="26"/>
      </c>
      <c r="J173" s="67">
        <f>IF(X161="","",X161)</f>
      </c>
      <c r="K173" s="343">
        <f>IF(M170="","",M170)</f>
      </c>
      <c r="L173" s="67">
        <f>IF(Z164="","",Z164)</f>
      </c>
      <c r="M173" s="50">
        <f t="shared" si="27"/>
      </c>
      <c r="N173" s="67">
        <f>IF(X164="","",X164)</f>
      </c>
      <c r="O173" s="343">
        <f>IF(Q170="","",Q170)</f>
      </c>
      <c r="P173" s="67">
        <f>IF(Z167="","",Z167)</f>
        <v>5</v>
      </c>
      <c r="Q173" s="50" t="str">
        <f t="shared" si="28"/>
        <v>-</v>
      </c>
      <c r="R173" s="67">
        <f>IF(X167="","",X167)</f>
        <v>15</v>
      </c>
      <c r="S173" s="343"/>
      <c r="T173" s="67">
        <f>IF(Z170="","",Z170)</f>
      </c>
      <c r="U173" s="50">
        <f t="shared" si="29"/>
      </c>
      <c r="V173" s="67">
        <f>IF(X170="","",X170)</f>
      </c>
      <c r="W173" s="343"/>
      <c r="X173" s="349"/>
      <c r="Y173" s="350"/>
      <c r="Z173" s="350"/>
      <c r="AA173" s="351"/>
      <c r="AB173" s="264"/>
      <c r="AC173" s="50">
        <f t="shared" si="24"/>
      </c>
      <c r="AD173" s="282"/>
      <c r="AE173" s="302"/>
      <c r="AF173" s="292"/>
      <c r="AG173" s="293"/>
      <c r="AH173" s="293"/>
      <c r="AI173" s="294"/>
      <c r="AJ173" s="46"/>
      <c r="AK173" s="52">
        <f>COUNTIF(D172:AE174,"○")</f>
        <v>1</v>
      </c>
      <c r="AL173" s="53">
        <f>COUNTIF(D172:AE174,"×")</f>
        <v>5</v>
      </c>
      <c r="AM173" s="105">
        <f>(IF((D172&gt;F172),1,0))+(IF((D173&gt;F173),1,0))+(IF((D174&gt;F174),1,0))+(IF((H172&gt;J172),1,0))+(IF((H173&gt;J173),1,0))+(IF((H174&gt;J174),1,0))+(IF((L172&gt;N172),1,0))+(IF((L173&gt;N173),1,0))+(IF((L174&gt;N174),1,0))+(IF((P172&gt;R172),1,0))+(IF((P173&gt;R173),1,0))+(IF((P174&gt;R174),1,0))+(IF((T172&gt;V172),1,0))+(IF((T173&gt;V173),1,0))+(IF((T174&gt;V174),1,0))+(IF((X172&gt;Z172),1,0))+(IF((X173&gt;Z173),1,0))+(IF((X174&gt;Z174),1,0))+(IF((AB172&gt;AD172),1,0))+(IF((AB173&gt;AD173),1,0))+(IF((AB174&gt;AD174),1,0))</f>
        <v>3</v>
      </c>
      <c r="AN173" s="106">
        <f>(IF((D172&lt;F172),1,0))+(IF((D173&lt;F173),1,0))+(IF((D174&lt;F174),1,0))+(IF((H172&lt;J172),1,0))+(IF((H173&lt;J173),1,0))+(IF((H174&lt;J174),1,0))+(IF((L172&lt;N172),1,0))+(IF((L173&lt;N173),1,0))+(IF((L174&lt;N174),1,0))+(IF((P172&lt;R172),1,0))+(IF((P173&lt;R173),1,0))+(IF((P174&lt;R174),1,0))+(IF((T172&lt;V172),1,0))+(IF((T173&lt;V173),1,0))+(IF((T174&lt;V174),1,0))+(IF((X172&lt;Z172),1,0))+(IF((X173&lt;Z173),1,0))+(IF((X174&lt;Z174),1,0))+(IF((AB172&lt;AD172),1,0))+(IF((AB173&lt;AD173),1,0))+(IF((AB174&lt;AD174),1,0))</f>
        <v>10</v>
      </c>
      <c r="AO173" s="55">
        <f>AM173-AN173</f>
        <v>-7</v>
      </c>
      <c r="AP173" s="53">
        <f>SUM(D172:D174,H172:H174,L172:L174,P172:P174,T172:T174,X172:X174,AB172:AB174)</f>
        <v>132</v>
      </c>
      <c r="AQ173" s="53">
        <f>SUM(F172:F174,J172:J174,N172:N174,R172:R174,V172:V174,Z172:Z174,AD172:AD174)</f>
        <v>181</v>
      </c>
      <c r="AR173" s="55">
        <f>AP173-AQ173</f>
        <v>-49</v>
      </c>
    </row>
    <row r="174" spans="2:44" ht="12" customHeight="1">
      <c r="B174" s="127"/>
      <c r="C174" s="126"/>
      <c r="D174" s="71">
        <f>IF(Z159="","",Z159)</f>
        <v>14</v>
      </c>
      <c r="E174" s="50" t="str">
        <f t="shared" si="25"/>
        <v>-</v>
      </c>
      <c r="F174" s="67">
        <f>IF(X159="","",X159)</f>
        <v>16</v>
      </c>
      <c r="G174" s="340" t="str">
        <f>IF(I171="","",I171)</f>
        <v>-</v>
      </c>
      <c r="H174" s="83">
        <f>IF(Z162="","",Z162)</f>
        <v>3</v>
      </c>
      <c r="I174" s="50" t="str">
        <f t="shared" si="26"/>
        <v>-</v>
      </c>
      <c r="J174" s="67">
        <f>IF(X162="","",X162)</f>
        <v>15</v>
      </c>
      <c r="K174" s="343" t="str">
        <f>IF(M171="","",M171)</f>
        <v>-</v>
      </c>
      <c r="L174" s="67">
        <f>IF(Z165="","",Z165)</f>
        <v>15</v>
      </c>
      <c r="M174" s="50" t="str">
        <f t="shared" si="27"/>
        <v>-</v>
      </c>
      <c r="N174" s="67">
        <f>IF(X165="","",X165)</f>
        <v>11</v>
      </c>
      <c r="O174" s="343" t="str">
        <f>IF(Q171="","",Q171)</f>
        <v>-</v>
      </c>
      <c r="P174" s="67">
        <f>IF(Z168="","",Z168)</f>
      </c>
      <c r="Q174" s="50">
        <f t="shared" si="28"/>
      </c>
      <c r="R174" s="67">
        <f>IF(X168="","",X168)</f>
      </c>
      <c r="S174" s="345"/>
      <c r="T174" s="67">
        <f>IF(Z171="","",Z171)</f>
        <v>12</v>
      </c>
      <c r="U174" s="50" t="str">
        <f t="shared" si="29"/>
        <v>-</v>
      </c>
      <c r="V174" s="67">
        <f>IF(X171="","",X171)</f>
        <v>15</v>
      </c>
      <c r="W174" s="345"/>
      <c r="X174" s="355"/>
      <c r="Y174" s="356"/>
      <c r="Z174" s="356"/>
      <c r="AA174" s="357"/>
      <c r="AB174" s="264">
        <v>5</v>
      </c>
      <c r="AC174" s="50" t="str">
        <f t="shared" si="24"/>
        <v>-</v>
      </c>
      <c r="AD174" s="282">
        <v>15</v>
      </c>
      <c r="AE174" s="303"/>
      <c r="AF174" s="61">
        <f>AK173</f>
        <v>1</v>
      </c>
      <c r="AG174" s="62" t="s">
        <v>12</v>
      </c>
      <c r="AH174" s="62">
        <f>AL173</f>
        <v>5</v>
      </c>
      <c r="AI174" s="63" t="s">
        <v>7</v>
      </c>
      <c r="AJ174" s="46"/>
      <c r="AK174" s="73"/>
      <c r="AL174" s="74"/>
      <c r="AM174" s="110"/>
      <c r="AN174" s="111"/>
      <c r="AO174" s="78"/>
      <c r="AP174" s="74"/>
      <c r="AQ174" s="74"/>
      <c r="AR174" s="78"/>
    </row>
    <row r="175" spans="2:44" ht="12" customHeight="1">
      <c r="B175" s="128" t="s">
        <v>181</v>
      </c>
      <c r="C175" s="129" t="s">
        <v>85</v>
      </c>
      <c r="D175" s="79">
        <f>IF(AD157="","",AD157)</f>
        <v>16</v>
      </c>
      <c r="E175" s="80" t="str">
        <f t="shared" si="25"/>
        <v>-</v>
      </c>
      <c r="F175" s="81">
        <f>IF(AB157="","",AB157)</f>
        <v>14</v>
      </c>
      <c r="G175" s="339" t="str">
        <f>IF(AE157="","",IF(AE157="○","×",IF(AE157="×","○")))</f>
        <v>○</v>
      </c>
      <c r="H175" s="82">
        <f>IF(AD160="","",AD160)</f>
        <v>15</v>
      </c>
      <c r="I175" s="80" t="str">
        <f t="shared" si="26"/>
        <v>-</v>
      </c>
      <c r="J175" s="81">
        <f>IF(AB160="","",AB160)</f>
        <v>11</v>
      </c>
      <c r="K175" s="342" t="str">
        <f>IF(AE160="","",IF(AE160="○","×",IF(AE160="×","○")))</f>
        <v>○</v>
      </c>
      <c r="L175" s="81">
        <f>IF(AD163="","",AD163)</f>
        <v>15</v>
      </c>
      <c r="M175" s="80" t="str">
        <f t="shared" si="27"/>
        <v>-</v>
      </c>
      <c r="N175" s="81">
        <f>IF(AB163="","",AB163)</f>
        <v>6</v>
      </c>
      <c r="O175" s="342" t="str">
        <f>IF(AE163="","",IF(AE163="○","×",IF(AE163="×","○")))</f>
        <v>○</v>
      </c>
      <c r="P175" s="82">
        <f>IF(AD166="","",AD166)</f>
        <v>13</v>
      </c>
      <c r="Q175" s="80" t="str">
        <f t="shared" si="28"/>
        <v>-</v>
      </c>
      <c r="R175" s="81">
        <f>IF(AB166="","",AB166)</f>
        <v>15</v>
      </c>
      <c r="S175" s="342" t="str">
        <f>IF(AE166="","",IF(AE166="○","×",IF(AE166="×","○")))</f>
        <v>×</v>
      </c>
      <c r="T175" s="82">
        <f>IF(AD169="","",AD169)</f>
        <v>15</v>
      </c>
      <c r="U175" s="80" t="str">
        <f t="shared" si="29"/>
        <v>-</v>
      </c>
      <c r="V175" s="81">
        <f>IF(AB169="","",AB169)</f>
        <v>10</v>
      </c>
      <c r="W175" s="342" t="str">
        <f>IF(AE169="","",IF(AE169="○","×",IF(AE169="×","○")))</f>
        <v>○</v>
      </c>
      <c r="X175" s="82">
        <f>IF(AD172="","",AD172)</f>
        <v>15</v>
      </c>
      <c r="Y175" s="80" t="str">
        <f>IF(X175="","","-")</f>
        <v>-</v>
      </c>
      <c r="Z175" s="81">
        <f>IF(AB172="","",AB172)</f>
        <v>9</v>
      </c>
      <c r="AA175" s="342" t="str">
        <f>IF(AE172="","",IF(AE172="○","×",IF(AE172="×","○")))</f>
        <v>○</v>
      </c>
      <c r="AB175" s="346"/>
      <c r="AC175" s="347"/>
      <c r="AD175" s="347"/>
      <c r="AE175" s="348"/>
      <c r="AF175" s="295" t="s">
        <v>250</v>
      </c>
      <c r="AG175" s="296"/>
      <c r="AH175" s="296"/>
      <c r="AI175" s="297"/>
      <c r="AJ175" s="46"/>
      <c r="AK175" s="52"/>
      <c r="AL175" s="53"/>
      <c r="AM175" s="108"/>
      <c r="AN175" s="109"/>
      <c r="AO175" s="70"/>
      <c r="AP175" s="53"/>
      <c r="AQ175" s="53"/>
      <c r="AR175" s="55"/>
    </row>
    <row r="176" spans="2:44" ht="12" customHeight="1">
      <c r="B176" s="127" t="s">
        <v>70</v>
      </c>
      <c r="C176" s="122" t="s">
        <v>85</v>
      </c>
      <c r="D176" s="71">
        <f>IF(AD158="","",AD158)</f>
      </c>
      <c r="E176" s="50">
        <f t="shared" si="25"/>
      </c>
      <c r="F176" s="67">
        <f>IF(AB158="","",AB158)</f>
      </c>
      <c r="G176" s="340">
        <f>IF(I161="","",I161)</f>
      </c>
      <c r="H176" s="83">
        <f>IF(AD161="","",AD161)</f>
      </c>
      <c r="I176" s="50">
        <f t="shared" si="26"/>
      </c>
      <c r="J176" s="67">
        <f>IF(AB161="","",AB161)</f>
      </c>
      <c r="K176" s="343">
        <f>IF(M167="","",M167)</f>
      </c>
      <c r="L176" s="67">
        <f>IF(AD164="","",AD164)</f>
        <v>15</v>
      </c>
      <c r="M176" s="50" t="str">
        <f t="shared" si="27"/>
        <v>-</v>
      </c>
      <c r="N176" s="67">
        <f>IF(AB164="","",AB164)</f>
        <v>9</v>
      </c>
      <c r="O176" s="343">
        <f>IF(Q167="","",Q167)</f>
      </c>
      <c r="P176" s="83">
        <f>IF(AD167="","",AD167)</f>
      </c>
      <c r="Q176" s="50">
        <f t="shared" si="28"/>
      </c>
      <c r="R176" s="67">
        <f>IF(AB167="","",AB167)</f>
      </c>
      <c r="S176" s="343">
        <f>IF(AC167="","",AC167)</f>
      </c>
      <c r="T176" s="83">
        <f>IF(AD170="","",AD170)</f>
      </c>
      <c r="U176" s="50">
        <f t="shared" si="29"/>
      </c>
      <c r="V176" s="67">
        <f>IF(AB170="","",AB170)</f>
      </c>
      <c r="W176" s="343">
        <f>IF(AG167="","",AG167)</f>
      </c>
      <c r="X176" s="83">
        <f>IF(AD173="","",AD173)</f>
      </c>
      <c r="Y176" s="50">
        <f>IF(X176="","","-")</f>
      </c>
      <c r="Z176" s="67">
        <f>IF(AB173="","",AB173)</f>
      </c>
      <c r="AA176" s="343">
        <f>IF(AK167="","",AK167)</f>
        <v>6</v>
      </c>
      <c r="AB176" s="349"/>
      <c r="AC176" s="350"/>
      <c r="AD176" s="350"/>
      <c r="AE176" s="351"/>
      <c r="AF176" s="292"/>
      <c r="AG176" s="293"/>
      <c r="AH176" s="293"/>
      <c r="AI176" s="294"/>
      <c r="AJ176" s="46"/>
      <c r="AK176" s="52">
        <f>COUNTIF(D175:AE177,"○")</f>
        <v>5</v>
      </c>
      <c r="AL176" s="53">
        <f>COUNTIF(D175:AE177,"×")</f>
        <v>1</v>
      </c>
      <c r="AM176" s="105">
        <f>(IF((D175&gt;F175),1,0))+(IF((D176&gt;F176),1,0))+(IF((D177&gt;F177),1,0))+(IF((H175&gt;J175),1,0))+(IF((H176&gt;J176),1,0))+(IF((H177&gt;J177),1,0))+(IF((L175&gt;N175),1,0))+(IF((L176&gt;N176),1,0))+(IF((L177&gt;N177),1,0))+(IF((P175&gt;R175),1,0))+(IF((P176&gt;R176),1,0))+(IF((P177&gt;R177),1,0))+(IF((T175&gt;V175),1,0))+(IF((T176&gt;V176),1,0))+(IF((T177&gt;V177),1,0))+(IF((X175&gt;Z175),1,0))+(IF((X176&gt;Z176),1,0))+(IF((X177&gt;Z177),1,0))+(IF((AB175&gt;AD175),1,0))+(IF((AB176&gt;AD176),1,0))+(IF((AB177&gt;AD177),1,0))</f>
        <v>10</v>
      </c>
      <c r="AN176" s="106">
        <f>(IF((D175&lt;F175),1,0))+(IF((D176&lt;F176),1,0))+(IF((D177&lt;F177),1,0))+(IF((H175&lt;J175),1,0))+(IF((H176&lt;J176),1,0))+(IF((H177&lt;J177),1,0))+(IF((L175&lt;N175),1,0))+(IF((L176&lt;N176),1,0))+(IF((L177&lt;N177),1,0))+(IF((P175&lt;R175),1,0))+(IF((P176&lt;R176),1,0))+(IF((P177&lt;R177),1,0))+(IF((T175&lt;V175),1,0))+(IF((T176&lt;V176),1,0))+(IF((T177&lt;V177),1,0))+(IF((X175&lt;Z175),1,0))+(IF((X176&lt;Z176),1,0))+(IF((X177&lt;Z177),1,0))+(IF((AB175&lt;AD175),1,0))+(IF((AB176&lt;AD176),1,0))+(IF((AB177&lt;AD177),1,0))</f>
        <v>2</v>
      </c>
      <c r="AO176" s="55">
        <f>AM176-AN176</f>
        <v>8</v>
      </c>
      <c r="AP176" s="53">
        <f>SUM(D175:D177,H175:H177,L175:L177,P175:P177,T175:T177,X175:X177,AB175:AB177)</f>
        <v>183</v>
      </c>
      <c r="AQ176" s="53">
        <f>SUM(F175:F177,J175:J177,N175:N177,R175:R177,V175:V177,Z175:Z177,AD175:AD177)</f>
        <v>127</v>
      </c>
      <c r="AR176" s="55">
        <f>AP176-AQ176</f>
        <v>56</v>
      </c>
    </row>
    <row r="177" spans="2:44" ht="12" customHeight="1" thickBot="1">
      <c r="B177" s="130"/>
      <c r="C177" s="131"/>
      <c r="D177" s="84">
        <f>IF(AD159="","",AD159)</f>
        <v>15</v>
      </c>
      <c r="E177" s="85" t="str">
        <f t="shared" si="25"/>
        <v>-</v>
      </c>
      <c r="F177" s="86">
        <f>IF(AB159="","",AB159)</f>
        <v>8</v>
      </c>
      <c r="G177" s="341">
        <f>IF(I162="","",I162)</f>
      </c>
      <c r="H177" s="87">
        <f>IF(AD162="","",AD162)</f>
        <v>15</v>
      </c>
      <c r="I177" s="85" t="str">
        <f t="shared" si="26"/>
        <v>-</v>
      </c>
      <c r="J177" s="86">
        <f>IF(AB162="","",AB162)</f>
        <v>11</v>
      </c>
      <c r="K177" s="344" t="str">
        <f>IF(M168="","",M168)</f>
        <v>-</v>
      </c>
      <c r="L177" s="86">
        <f>IF(AD165="","",AD165)</f>
      </c>
      <c r="M177" s="85">
        <f t="shared" si="27"/>
      </c>
      <c r="N177" s="86">
        <f>IF(AB165="","",AB165)</f>
      </c>
      <c r="O177" s="344">
        <f>IF(Q168="","",Q168)</f>
      </c>
      <c r="P177" s="87">
        <f>IF(AD168="","",AD168)</f>
        <v>19</v>
      </c>
      <c r="Q177" s="85" t="str">
        <f t="shared" si="28"/>
        <v>-</v>
      </c>
      <c r="R177" s="86">
        <f>IF(AB168="","",AB168)</f>
        <v>20</v>
      </c>
      <c r="S177" s="344" t="str">
        <f>IF(AC168="","",AC168)</f>
        <v>-</v>
      </c>
      <c r="T177" s="87">
        <f>IF(AD171="","",AD171)</f>
        <v>15</v>
      </c>
      <c r="U177" s="85" t="str">
        <f t="shared" si="29"/>
        <v>-</v>
      </c>
      <c r="V177" s="86">
        <f>IF(AB171="","",AB171)</f>
        <v>9</v>
      </c>
      <c r="W177" s="344" t="str">
        <f>IF(AG168="","",AG168)</f>
        <v>勝</v>
      </c>
      <c r="X177" s="87">
        <f>IF(AD174="","",AD174)</f>
        <v>15</v>
      </c>
      <c r="Y177" s="85" t="str">
        <f>IF(X177="","","-")</f>
        <v>-</v>
      </c>
      <c r="Z177" s="86">
        <f>IF(AB174="","",AB174)</f>
        <v>5</v>
      </c>
      <c r="AA177" s="344">
        <f>IF(AK168="","",AK168)</f>
      </c>
      <c r="AB177" s="352"/>
      <c r="AC177" s="353"/>
      <c r="AD177" s="353"/>
      <c r="AE177" s="354"/>
      <c r="AF177" s="88">
        <f>AK176</f>
        <v>5</v>
      </c>
      <c r="AG177" s="89" t="s">
        <v>12</v>
      </c>
      <c r="AH177" s="89">
        <f>AL176</f>
        <v>1</v>
      </c>
      <c r="AI177" s="90" t="s">
        <v>7</v>
      </c>
      <c r="AJ177" s="46"/>
      <c r="AK177" s="73"/>
      <c r="AL177" s="74"/>
      <c r="AM177" s="110"/>
      <c r="AN177" s="111"/>
      <c r="AO177" s="78"/>
      <c r="AP177" s="74"/>
      <c r="AQ177" s="74"/>
      <c r="AR177" s="78"/>
    </row>
    <row r="178" spans="4:38" ht="18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14"/>
      <c r="Q178" s="114"/>
      <c r="R178" s="114"/>
      <c r="S178" s="114"/>
      <c r="T178" s="5"/>
      <c r="U178" s="5"/>
      <c r="V178" s="5"/>
      <c r="W178" s="115"/>
      <c r="X178" s="115"/>
      <c r="Y178" s="5"/>
      <c r="Z178" s="34"/>
      <c r="AA178" s="34"/>
      <c r="AB178" s="17"/>
      <c r="AC178" s="6"/>
      <c r="AD178" s="6"/>
      <c r="AE178" s="6"/>
      <c r="AF178" s="6"/>
      <c r="AG178" s="7"/>
      <c r="AH178" s="7"/>
      <c r="AI178" s="7"/>
      <c r="AJ178" s="7"/>
      <c r="AK178" s="7"/>
      <c r="AL178" s="15"/>
    </row>
    <row r="179" spans="2:38" ht="15" customHeight="1" thickBot="1">
      <c r="B179" s="405" t="s">
        <v>184</v>
      </c>
      <c r="C179" s="406"/>
      <c r="D179" s="432" t="s">
        <v>310</v>
      </c>
      <c r="E179" s="419"/>
      <c r="F179" s="419"/>
      <c r="G179" s="419"/>
      <c r="H179" s="419"/>
      <c r="I179" s="419"/>
      <c r="J179" s="419" t="s">
        <v>48</v>
      </c>
      <c r="K179" s="419"/>
      <c r="L179" s="419"/>
      <c r="M179" s="419"/>
      <c r="N179" s="419"/>
      <c r="O179" s="420"/>
      <c r="P179" s="421" t="s">
        <v>38</v>
      </c>
      <c r="Q179" s="422"/>
      <c r="R179" s="422"/>
      <c r="S179" s="423"/>
      <c r="T179" s="9"/>
      <c r="U179" s="9"/>
      <c r="V179" s="9"/>
      <c r="W179" s="9"/>
      <c r="X179" s="9"/>
      <c r="Y179" s="9"/>
      <c r="Z179" s="10"/>
      <c r="AA179" s="5"/>
      <c r="AB179" s="6"/>
      <c r="AC179" s="6"/>
      <c r="AD179" s="6"/>
      <c r="AE179" s="6"/>
      <c r="AF179" s="7"/>
      <c r="AG179" s="7"/>
      <c r="AH179" s="7"/>
      <c r="AI179" s="7"/>
      <c r="AJ179" s="7"/>
      <c r="AK179" s="7"/>
      <c r="AL179" s="8"/>
    </row>
    <row r="180" spans="2:40" ht="15" customHeight="1" thickTop="1">
      <c r="B180" s="405"/>
      <c r="C180" s="406"/>
      <c r="D180" s="417" t="s">
        <v>311</v>
      </c>
      <c r="E180" s="418"/>
      <c r="F180" s="418"/>
      <c r="G180" s="418"/>
      <c r="H180" s="418"/>
      <c r="I180" s="418"/>
      <c r="J180" s="418" t="s">
        <v>48</v>
      </c>
      <c r="K180" s="418"/>
      <c r="L180" s="418"/>
      <c r="M180" s="418"/>
      <c r="N180" s="418"/>
      <c r="O180" s="427"/>
      <c r="P180" s="424"/>
      <c r="Q180" s="425"/>
      <c r="R180" s="425"/>
      <c r="S180" s="426"/>
      <c r="T180" s="250">
        <v>21</v>
      </c>
      <c r="U180" s="251">
        <v>22</v>
      </c>
      <c r="V180" s="252"/>
      <c r="W180" s="9"/>
      <c r="X180" s="9"/>
      <c r="Y180" s="9"/>
      <c r="Z180" s="9"/>
      <c r="AA180" s="9"/>
      <c r="AB180" s="10"/>
      <c r="AC180" s="5"/>
      <c r="AD180" s="6"/>
      <c r="AE180" s="6"/>
      <c r="AF180" s="6"/>
      <c r="AG180" s="6"/>
      <c r="AH180" s="7"/>
      <c r="AI180" s="7"/>
      <c r="AJ180" s="7"/>
      <c r="AK180" s="7"/>
      <c r="AL180" s="7"/>
      <c r="AM180" s="7"/>
      <c r="AN180" s="8"/>
    </row>
    <row r="181" spans="2:40" ht="4.5" customHeight="1" thickBot="1">
      <c r="B181" s="32"/>
      <c r="C181" s="36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"/>
      <c r="Q181" s="1"/>
      <c r="R181" s="1"/>
      <c r="S181" s="1"/>
      <c r="T181" s="9"/>
      <c r="U181" s="9"/>
      <c r="V181" s="172"/>
      <c r="W181" s="9"/>
      <c r="X181" s="9"/>
      <c r="Y181" s="9"/>
      <c r="Z181" s="9"/>
      <c r="AA181" s="9"/>
      <c r="AB181" s="10"/>
      <c r="AC181" s="5"/>
      <c r="AD181" s="6"/>
      <c r="AE181" s="6"/>
      <c r="AF181" s="6"/>
      <c r="AG181" s="6"/>
      <c r="AH181" s="7"/>
      <c r="AI181" s="7"/>
      <c r="AJ181" s="7"/>
      <c r="AK181" s="7"/>
      <c r="AL181" s="7"/>
      <c r="AM181" s="7"/>
      <c r="AN181" s="8"/>
    </row>
    <row r="182" spans="2:40" ht="15" customHeight="1" thickTop="1">
      <c r="B182" s="32" t="s">
        <v>90</v>
      </c>
      <c r="C182" s="37"/>
      <c r="D182" s="432" t="s">
        <v>273</v>
      </c>
      <c r="E182" s="419"/>
      <c r="F182" s="419"/>
      <c r="G182" s="419"/>
      <c r="H182" s="419"/>
      <c r="I182" s="419"/>
      <c r="J182" s="419" t="s">
        <v>275</v>
      </c>
      <c r="K182" s="419"/>
      <c r="L182" s="419"/>
      <c r="M182" s="419"/>
      <c r="N182" s="419"/>
      <c r="O182" s="420"/>
      <c r="P182" s="421" t="s">
        <v>213</v>
      </c>
      <c r="Q182" s="422"/>
      <c r="R182" s="422"/>
      <c r="S182" s="423"/>
      <c r="T182" s="253">
        <v>16</v>
      </c>
      <c r="U182" s="254">
        <v>20</v>
      </c>
      <c r="V182" s="255"/>
      <c r="W182" s="175"/>
      <c r="X182" s="9"/>
      <c r="Y182" s="9"/>
      <c r="Z182" s="9"/>
      <c r="AA182" s="149" t="s">
        <v>185</v>
      </c>
      <c r="AB182" s="11"/>
      <c r="AC182" s="2"/>
      <c r="AD182" s="2"/>
      <c r="AE182" s="2"/>
      <c r="AF182" s="15"/>
      <c r="AG182" s="15"/>
      <c r="AH182" s="15"/>
      <c r="AI182" s="15"/>
      <c r="AJ182" s="15"/>
      <c r="AK182" s="7"/>
      <c r="AL182" s="7"/>
      <c r="AM182" s="7"/>
      <c r="AN182" s="8"/>
    </row>
    <row r="183" spans="4:37" ht="15" customHeight="1">
      <c r="D183" s="417" t="s">
        <v>274</v>
      </c>
      <c r="E183" s="418"/>
      <c r="F183" s="418"/>
      <c r="G183" s="418"/>
      <c r="H183" s="418"/>
      <c r="I183" s="418"/>
      <c r="J183" s="418" t="s">
        <v>275</v>
      </c>
      <c r="K183" s="418"/>
      <c r="L183" s="418"/>
      <c r="M183" s="418"/>
      <c r="N183" s="418"/>
      <c r="O183" s="427"/>
      <c r="P183" s="424"/>
      <c r="Q183" s="425"/>
      <c r="R183" s="425"/>
      <c r="S183" s="426"/>
      <c r="T183" s="9"/>
      <c r="U183" s="9"/>
      <c r="V183" s="9"/>
      <c r="W183" s="172"/>
      <c r="X183" s="262">
        <v>22</v>
      </c>
      <c r="Y183" s="262">
        <v>15</v>
      </c>
      <c r="Z183" s="262">
        <v>21</v>
      </c>
      <c r="AA183" s="379" t="s">
        <v>360</v>
      </c>
      <c r="AB183" s="380"/>
      <c r="AC183" s="380"/>
      <c r="AD183" s="380"/>
      <c r="AE183" s="380"/>
      <c r="AF183" s="380" t="s">
        <v>356</v>
      </c>
      <c r="AG183" s="380"/>
      <c r="AH183" s="380"/>
      <c r="AI183" s="380"/>
      <c r="AJ183" s="400"/>
      <c r="AK183" s="8"/>
    </row>
    <row r="184" spans="4:37" ht="4.5" customHeight="1" thickBot="1"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"/>
      <c r="Q184" s="1"/>
      <c r="R184" s="1"/>
      <c r="S184" s="1"/>
      <c r="T184" s="9"/>
      <c r="U184" s="9"/>
      <c r="V184" s="9"/>
      <c r="W184" s="172"/>
      <c r="X184" s="9"/>
      <c r="Y184" s="9"/>
      <c r="Z184" s="9"/>
      <c r="AA184" s="381"/>
      <c r="AB184" s="382"/>
      <c r="AC184" s="382"/>
      <c r="AD184" s="382"/>
      <c r="AE184" s="382"/>
      <c r="AF184" s="382"/>
      <c r="AG184" s="382"/>
      <c r="AH184" s="382"/>
      <c r="AI184" s="382"/>
      <c r="AJ184" s="401"/>
      <c r="AK184" s="8"/>
    </row>
    <row r="185" spans="4:37" ht="15" customHeight="1" thickTop="1">
      <c r="D185" s="432" t="s">
        <v>190</v>
      </c>
      <c r="E185" s="419"/>
      <c r="F185" s="419"/>
      <c r="G185" s="419"/>
      <c r="H185" s="419"/>
      <c r="I185" s="419"/>
      <c r="J185" s="419" t="s">
        <v>302</v>
      </c>
      <c r="K185" s="419"/>
      <c r="L185" s="419"/>
      <c r="M185" s="419"/>
      <c r="N185" s="419"/>
      <c r="O185" s="420"/>
      <c r="P185" s="421" t="s">
        <v>214</v>
      </c>
      <c r="Q185" s="422"/>
      <c r="R185" s="422"/>
      <c r="S185" s="423"/>
      <c r="T185" s="9"/>
      <c r="U185" s="9"/>
      <c r="V185" s="9"/>
      <c r="W185" s="9"/>
      <c r="X185" s="250">
        <v>20</v>
      </c>
      <c r="Y185" s="251">
        <v>21</v>
      </c>
      <c r="Z185" s="273">
        <v>14</v>
      </c>
      <c r="AA185" s="375" t="s">
        <v>362</v>
      </c>
      <c r="AB185" s="376"/>
      <c r="AC185" s="376"/>
      <c r="AD185" s="376"/>
      <c r="AE185" s="376"/>
      <c r="AF185" s="377" t="s">
        <v>356</v>
      </c>
      <c r="AG185" s="376"/>
      <c r="AH185" s="376"/>
      <c r="AI185" s="376"/>
      <c r="AJ185" s="378"/>
      <c r="AK185" s="7"/>
    </row>
    <row r="186" spans="4:37" ht="15" customHeight="1">
      <c r="D186" s="417" t="s">
        <v>312</v>
      </c>
      <c r="E186" s="418"/>
      <c r="F186" s="418"/>
      <c r="G186" s="418"/>
      <c r="H186" s="418"/>
      <c r="I186" s="418"/>
      <c r="J186" s="418" t="s">
        <v>302</v>
      </c>
      <c r="K186" s="418"/>
      <c r="L186" s="418"/>
      <c r="M186" s="418"/>
      <c r="N186" s="418"/>
      <c r="O186" s="427"/>
      <c r="P186" s="424"/>
      <c r="Q186" s="425"/>
      <c r="R186" s="425"/>
      <c r="S186" s="426"/>
      <c r="T186" s="256">
        <v>19</v>
      </c>
      <c r="U186" s="256">
        <v>21</v>
      </c>
      <c r="V186" s="257">
        <v>17</v>
      </c>
      <c r="W186" s="28"/>
      <c r="X186" s="14"/>
      <c r="Y186" s="9"/>
      <c r="Z186" s="9"/>
      <c r="AA186" s="402" t="s">
        <v>186</v>
      </c>
      <c r="AB186" s="402"/>
      <c r="AC186" s="402"/>
      <c r="AD186" s="402"/>
      <c r="AE186" s="402"/>
      <c r="AF186" s="402"/>
      <c r="AG186" s="402"/>
      <c r="AH186" s="402"/>
      <c r="AI186" s="402"/>
      <c r="AJ186" s="402"/>
      <c r="AK186" s="17"/>
    </row>
    <row r="187" spans="4:37" ht="4.5" customHeight="1"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"/>
      <c r="Q187" s="1"/>
      <c r="R187" s="1"/>
      <c r="S187" s="1"/>
      <c r="T187" s="9"/>
      <c r="U187" s="9"/>
      <c r="V187" s="172"/>
      <c r="W187" s="19"/>
      <c r="X187" s="9"/>
      <c r="Y187" s="9"/>
      <c r="Z187" s="9"/>
      <c r="AA187" s="403"/>
      <c r="AB187" s="403"/>
      <c r="AC187" s="403"/>
      <c r="AD187" s="403"/>
      <c r="AE187" s="403"/>
      <c r="AF187" s="403"/>
      <c r="AG187" s="403"/>
      <c r="AH187" s="403"/>
      <c r="AI187" s="403"/>
      <c r="AJ187" s="403"/>
      <c r="AK187" s="17"/>
    </row>
    <row r="188" spans="4:37" ht="15" customHeight="1" thickBot="1">
      <c r="D188" s="432" t="s">
        <v>252</v>
      </c>
      <c r="E188" s="419"/>
      <c r="F188" s="419"/>
      <c r="G188" s="419"/>
      <c r="H188" s="419"/>
      <c r="I188" s="419"/>
      <c r="J188" s="419" t="s">
        <v>255</v>
      </c>
      <c r="K188" s="419"/>
      <c r="L188" s="419"/>
      <c r="M188" s="419"/>
      <c r="N188" s="419"/>
      <c r="O188" s="420"/>
      <c r="P188" s="421" t="s">
        <v>215</v>
      </c>
      <c r="Q188" s="422"/>
      <c r="R188" s="422"/>
      <c r="S188" s="423"/>
      <c r="T188" s="258">
        <v>21</v>
      </c>
      <c r="U188" s="259">
        <v>11</v>
      </c>
      <c r="V188" s="260">
        <v>21</v>
      </c>
      <c r="W188" s="9"/>
      <c r="X188" s="9"/>
      <c r="Y188" s="9"/>
      <c r="Z188" s="9"/>
      <c r="AA188" s="383" t="s">
        <v>357</v>
      </c>
      <c r="AB188" s="384"/>
      <c r="AC188" s="384"/>
      <c r="AD188" s="384"/>
      <c r="AE188" s="384"/>
      <c r="AF188" s="373" t="s">
        <v>364</v>
      </c>
      <c r="AG188" s="373"/>
      <c r="AH188" s="373"/>
      <c r="AI188" s="373"/>
      <c r="AJ188" s="374"/>
      <c r="AK188" s="17"/>
    </row>
    <row r="189" spans="2:37" ht="15" customHeight="1" thickTop="1">
      <c r="B189" s="145" t="s">
        <v>202</v>
      </c>
      <c r="D189" s="417" t="s">
        <v>253</v>
      </c>
      <c r="E189" s="418"/>
      <c r="F189" s="418"/>
      <c r="G189" s="418"/>
      <c r="H189" s="418"/>
      <c r="I189" s="418"/>
      <c r="J189" s="418" t="s">
        <v>255</v>
      </c>
      <c r="K189" s="418"/>
      <c r="L189" s="418"/>
      <c r="M189" s="418"/>
      <c r="N189" s="418"/>
      <c r="O189" s="427"/>
      <c r="P189" s="424"/>
      <c r="Q189" s="425"/>
      <c r="R189" s="425"/>
      <c r="S189" s="426"/>
      <c r="T189" s="9"/>
      <c r="U189" s="9"/>
      <c r="V189" s="9"/>
      <c r="W189" s="9"/>
      <c r="X189" s="9"/>
      <c r="Y189" s="9"/>
      <c r="Z189" s="9"/>
      <c r="AA189" s="375" t="s">
        <v>358</v>
      </c>
      <c r="AB189" s="376"/>
      <c r="AC189" s="376"/>
      <c r="AD189" s="376"/>
      <c r="AE189" s="376"/>
      <c r="AF189" s="377" t="s">
        <v>168</v>
      </c>
      <c r="AG189" s="377"/>
      <c r="AH189" s="377"/>
      <c r="AI189" s="377"/>
      <c r="AJ189" s="404"/>
      <c r="AK189" s="5"/>
    </row>
    <row r="190" spans="2:31" ht="7.5" customHeight="1" thickBot="1">
      <c r="B190" s="8"/>
      <c r="C190" s="20"/>
      <c r="D190" s="21"/>
      <c r="E190" s="21"/>
      <c r="F190" s="21"/>
      <c r="G190" s="21"/>
      <c r="H190" s="17"/>
      <c r="I190" s="17"/>
      <c r="J190" s="17"/>
      <c r="K190" s="17"/>
      <c r="L190" s="17"/>
      <c r="M190" s="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2"/>
      <c r="AE190" s="2"/>
    </row>
    <row r="191" spans="2:36" ht="12" customHeight="1">
      <c r="B191" s="393" t="s">
        <v>189</v>
      </c>
      <c r="C191" s="394"/>
      <c r="D191" s="372" t="str">
        <f>B193</f>
        <v>高橋圭太</v>
      </c>
      <c r="E191" s="337"/>
      <c r="F191" s="337"/>
      <c r="G191" s="338"/>
      <c r="H191" s="336" t="str">
        <f>B196</f>
        <v>東村涼</v>
      </c>
      <c r="I191" s="337"/>
      <c r="J191" s="337"/>
      <c r="K191" s="338"/>
      <c r="L191" s="336" t="str">
        <f>B199</f>
        <v>加地優太</v>
      </c>
      <c r="M191" s="337"/>
      <c r="N191" s="337"/>
      <c r="O191" s="338"/>
      <c r="P191" s="336" t="str">
        <f>B202</f>
        <v>久米祥司</v>
      </c>
      <c r="Q191" s="337"/>
      <c r="R191" s="337"/>
      <c r="S191" s="338"/>
      <c r="T191" s="336" t="str">
        <f>B205</f>
        <v>高橋巧成</v>
      </c>
      <c r="U191" s="337"/>
      <c r="V191" s="337"/>
      <c r="W191" s="338"/>
      <c r="X191" s="363" t="s">
        <v>1</v>
      </c>
      <c r="Y191" s="364"/>
      <c r="Z191" s="364"/>
      <c r="AA191" s="365"/>
      <c r="AB191" s="104"/>
      <c r="AC191" s="358" t="s">
        <v>3</v>
      </c>
      <c r="AD191" s="359"/>
      <c r="AE191" s="397" t="s">
        <v>4</v>
      </c>
      <c r="AF191" s="398"/>
      <c r="AG191" s="399"/>
      <c r="AH191" s="326" t="s">
        <v>5</v>
      </c>
      <c r="AI191" s="327"/>
      <c r="AJ191" s="328"/>
    </row>
    <row r="192" spans="2:36" ht="12" customHeight="1" thickBot="1">
      <c r="B192" s="395"/>
      <c r="C192" s="396"/>
      <c r="D192" s="329" t="str">
        <f>B194</f>
        <v>近藤皆斗</v>
      </c>
      <c r="E192" s="330"/>
      <c r="F192" s="330"/>
      <c r="G192" s="331"/>
      <c r="H192" s="332" t="str">
        <f>B197</f>
        <v>大石龍司</v>
      </c>
      <c r="I192" s="330"/>
      <c r="J192" s="330"/>
      <c r="K192" s="331"/>
      <c r="L192" s="332" t="str">
        <f>B200</f>
        <v>加藤篤</v>
      </c>
      <c r="M192" s="330"/>
      <c r="N192" s="330"/>
      <c r="O192" s="331"/>
      <c r="P192" s="332" t="str">
        <f>B203</f>
        <v>鴨川英和</v>
      </c>
      <c r="Q192" s="330"/>
      <c r="R192" s="330"/>
      <c r="S192" s="331"/>
      <c r="T192" s="332" t="str">
        <f>B206</f>
        <v>高橋英彦</v>
      </c>
      <c r="U192" s="330"/>
      <c r="V192" s="330"/>
      <c r="W192" s="331"/>
      <c r="X192" s="333" t="s">
        <v>2</v>
      </c>
      <c r="Y192" s="334"/>
      <c r="Z192" s="334"/>
      <c r="AA192" s="335"/>
      <c r="AB192" s="104"/>
      <c r="AC192" s="44" t="s">
        <v>6</v>
      </c>
      <c r="AD192" s="40" t="s">
        <v>7</v>
      </c>
      <c r="AE192" s="44" t="s">
        <v>96</v>
      </c>
      <c r="AF192" s="40" t="s">
        <v>8</v>
      </c>
      <c r="AG192" s="41" t="s">
        <v>9</v>
      </c>
      <c r="AH192" s="40" t="s">
        <v>13</v>
      </c>
      <c r="AI192" s="40" t="s">
        <v>8</v>
      </c>
      <c r="AJ192" s="41" t="s">
        <v>9</v>
      </c>
    </row>
    <row r="193" spans="2:36" ht="12" customHeight="1">
      <c r="B193" s="121" t="s">
        <v>107</v>
      </c>
      <c r="C193" s="122" t="s">
        <v>26</v>
      </c>
      <c r="D193" s="385"/>
      <c r="E193" s="386"/>
      <c r="F193" s="386"/>
      <c r="G193" s="387"/>
      <c r="H193" s="264">
        <v>3</v>
      </c>
      <c r="I193" s="91" t="str">
        <f>IF(H193="","","-")</f>
        <v>-</v>
      </c>
      <c r="J193" s="266">
        <v>21</v>
      </c>
      <c r="K193" s="304" t="str">
        <f>IF(H193&lt;&gt;"",IF(H193&gt;J193,IF(H194&gt;J194,"○",IF(H195&gt;J195,"○","×")),IF(H194&gt;J194,IF(H195&gt;J195,"○","×"),"×")),"")</f>
        <v>×</v>
      </c>
      <c r="L193" s="264">
        <v>14</v>
      </c>
      <c r="M193" s="92" t="str">
        <f aca="true" t="shared" si="30" ref="M193:M198">IF(L193="","","-")</f>
        <v>-</v>
      </c>
      <c r="N193" s="269">
        <v>21</v>
      </c>
      <c r="O193" s="304" t="str">
        <f>IF(L193&lt;&gt;"",IF(L193&gt;N193,IF(L194&gt;N194,"○",IF(L195&gt;N195,"○","×")),IF(L194&gt;N194,IF(L195&gt;N195,"○","×"),"×")),"")</f>
        <v>×</v>
      </c>
      <c r="P193" s="264">
        <v>8</v>
      </c>
      <c r="Q193" s="92" t="str">
        <f aca="true" t="shared" si="31" ref="Q193:Q201">IF(P193="","","-")</f>
        <v>-</v>
      </c>
      <c r="R193" s="269">
        <v>21</v>
      </c>
      <c r="S193" s="304" t="str">
        <f>IF(P193&lt;&gt;"",IF(P193&gt;R193,IF(P194&gt;R194,"○",IF(P195&gt;R195,"○","×")),IF(P194&gt;R194,IF(P195&gt;R195,"○","×"),"×")),"")</f>
        <v>×</v>
      </c>
      <c r="T193" s="264">
        <v>13</v>
      </c>
      <c r="U193" s="92" t="str">
        <f aca="true" t="shared" si="32" ref="U193:U204">IF(T193="","","-")</f>
        <v>-</v>
      </c>
      <c r="V193" s="269">
        <v>21</v>
      </c>
      <c r="W193" s="305" t="str">
        <f>IF(T193&lt;&gt;"",IF(T193&gt;V193,IF(T194&gt;V194,"○",IF(T195&gt;V195,"○","×")),IF(T194&gt;V194,IF(T195&gt;V195,"○","×"),"×")),"")</f>
        <v>×</v>
      </c>
      <c r="X193" s="289" t="s">
        <v>304</v>
      </c>
      <c r="Y193" s="290"/>
      <c r="Z193" s="290"/>
      <c r="AA193" s="291"/>
      <c r="AB193" s="104"/>
      <c r="AC193" s="52"/>
      <c r="AD193" s="53"/>
      <c r="AE193" s="105"/>
      <c r="AF193" s="106"/>
      <c r="AG193" s="55"/>
      <c r="AH193" s="53"/>
      <c r="AI193" s="53"/>
      <c r="AJ193" s="55"/>
    </row>
    <row r="194" spans="2:36" ht="12" customHeight="1">
      <c r="B194" s="121" t="s">
        <v>108</v>
      </c>
      <c r="C194" s="122" t="s">
        <v>26</v>
      </c>
      <c r="D194" s="388"/>
      <c r="E194" s="316"/>
      <c r="F194" s="316"/>
      <c r="G194" s="317"/>
      <c r="H194" s="264"/>
      <c r="I194" s="91">
        <f>IF(H194="","","-")</f>
      </c>
      <c r="J194" s="267"/>
      <c r="K194" s="299"/>
      <c r="L194" s="264">
        <v>14</v>
      </c>
      <c r="M194" s="91" t="str">
        <f t="shared" si="30"/>
        <v>-</v>
      </c>
      <c r="N194" s="266">
        <v>21</v>
      </c>
      <c r="O194" s="299"/>
      <c r="P194" s="264"/>
      <c r="Q194" s="91">
        <f t="shared" si="31"/>
      </c>
      <c r="R194" s="266"/>
      <c r="S194" s="299"/>
      <c r="T194" s="264"/>
      <c r="U194" s="91">
        <f t="shared" si="32"/>
      </c>
      <c r="V194" s="266"/>
      <c r="W194" s="302"/>
      <c r="X194" s="292"/>
      <c r="Y194" s="293"/>
      <c r="Z194" s="293"/>
      <c r="AA194" s="294"/>
      <c r="AB194" s="104"/>
      <c r="AC194" s="52">
        <f>COUNTIF(D193:W195,"○")</f>
        <v>0</v>
      </c>
      <c r="AD194" s="53">
        <f>COUNTIF(D193:W195,"×")</f>
        <v>4</v>
      </c>
      <c r="AE194" s="105">
        <f>(IF((D193&gt;F193),1,0))+(IF((D194&gt;F194),1,0))+(IF((D195&gt;F195),1,0))+(IF((H193&gt;J193),1,0))+(IF((H194&gt;J194),1,0))+(IF((H195&gt;J195),1,0))+(IF((L193&gt;N193),1,0))+(IF((L194&gt;N194),1,0))+(IF((L195&gt;N195),1,0))+(IF((P193&gt;R193),1,0))+(IF((P194&gt;R194),1,0))+(IF((P195&gt;R195),1,0))+(IF((T193&gt;V193),1,0))+(IF((T194&gt;V194),1,0))+(IF((T195&gt;V195),1,0))</f>
        <v>0</v>
      </c>
      <c r="AF194" s="106">
        <f>(IF((D193&lt;F193),1,0))+(IF((D194&lt;F194),1,0))+(IF((D195&lt;F195),1,0))+(IF((H193&lt;J193),1,0))+(IF((H194&lt;J194),1,0))+(IF((H195&lt;J195),1,0))+(IF((L193&lt;N193),1,0))+(IF((L194&lt;N194),1,0))+(IF((L195&lt;N195),1,0))+(IF((P193&lt;R193),1,0))+(IF((P194&lt;R194),1,0))+(IF((P195&lt;R195),1,0))+(IF((T193&lt;V193),1,0))+(IF((T194&lt;V194),1,0))+(IF((T195&lt;V195),1,0))</f>
        <v>8</v>
      </c>
      <c r="AG194" s="207">
        <f>AE194-AF194</f>
        <v>-8</v>
      </c>
      <c r="AH194" s="53">
        <f>SUM(D193:D195,H193:H195,L193:L195,P193:P195,T193:T195)</f>
        <v>77</v>
      </c>
      <c r="AI194" s="53">
        <f>SUM(F193:F195,J193:J195,N193:N195,R193:R195,V193:V195)</f>
        <v>168</v>
      </c>
      <c r="AJ194" s="55">
        <f>AH194-AI194</f>
        <v>-91</v>
      </c>
    </row>
    <row r="195" spans="2:36" ht="12" customHeight="1">
      <c r="B195" s="123"/>
      <c r="C195" s="124"/>
      <c r="D195" s="389"/>
      <c r="E195" s="390"/>
      <c r="F195" s="390"/>
      <c r="G195" s="391"/>
      <c r="H195" s="265">
        <v>7</v>
      </c>
      <c r="I195" s="91" t="str">
        <f>IF(H195="","","-")</f>
        <v>-</v>
      </c>
      <c r="J195" s="268">
        <v>21</v>
      </c>
      <c r="K195" s="300"/>
      <c r="L195" s="265"/>
      <c r="M195" s="93">
        <f t="shared" si="30"/>
      </c>
      <c r="N195" s="268"/>
      <c r="O195" s="299"/>
      <c r="P195" s="264">
        <v>12</v>
      </c>
      <c r="Q195" s="91" t="str">
        <f t="shared" si="31"/>
        <v>-</v>
      </c>
      <c r="R195" s="266">
        <v>21</v>
      </c>
      <c r="S195" s="299"/>
      <c r="T195" s="264">
        <v>6</v>
      </c>
      <c r="U195" s="91" t="str">
        <f t="shared" si="32"/>
        <v>-</v>
      </c>
      <c r="V195" s="266">
        <v>21</v>
      </c>
      <c r="W195" s="302"/>
      <c r="X195" s="61">
        <f>AC194</f>
        <v>0</v>
      </c>
      <c r="Y195" s="62" t="s">
        <v>12</v>
      </c>
      <c r="Z195" s="62">
        <f>AD194</f>
        <v>4</v>
      </c>
      <c r="AA195" s="63" t="s">
        <v>7</v>
      </c>
      <c r="AB195" s="104"/>
      <c r="AC195" s="52"/>
      <c r="AD195" s="53"/>
      <c r="AE195" s="105"/>
      <c r="AF195" s="106"/>
      <c r="AG195" s="207"/>
      <c r="AH195" s="53"/>
      <c r="AI195" s="53"/>
      <c r="AJ195" s="55"/>
    </row>
    <row r="196" spans="2:36" ht="12" customHeight="1">
      <c r="B196" s="121" t="s">
        <v>50</v>
      </c>
      <c r="C196" s="125" t="s">
        <v>48</v>
      </c>
      <c r="D196" s="94">
        <f>IF(J193="","",J193)</f>
        <v>21</v>
      </c>
      <c r="E196" s="91" t="str">
        <f aca="true" t="shared" si="33" ref="E196:E207">IF(D196="","","-")</f>
        <v>-</v>
      </c>
      <c r="F196" s="38">
        <f>IF(H193="","",H193)</f>
        <v>3</v>
      </c>
      <c r="G196" s="306" t="str">
        <f>IF(K193="","",IF(K193="○","×",IF(K193="×","○")))</f>
        <v>○</v>
      </c>
      <c r="H196" s="312"/>
      <c r="I196" s="313"/>
      <c r="J196" s="313"/>
      <c r="K196" s="314"/>
      <c r="L196" s="264">
        <v>21</v>
      </c>
      <c r="M196" s="91" t="str">
        <f t="shared" si="30"/>
        <v>-</v>
      </c>
      <c r="N196" s="266">
        <v>15</v>
      </c>
      <c r="O196" s="298" t="str">
        <f>IF(L196&lt;&gt;"",IF(L196&gt;N196,IF(L197&gt;N197,"○",IF(L198&gt;N198,"○","×")),IF(L197&gt;N197,IF(L198&gt;N198,"○","×"),"×")),"")</f>
        <v>○</v>
      </c>
      <c r="P196" s="270">
        <v>21</v>
      </c>
      <c r="Q196" s="97" t="str">
        <f t="shared" si="31"/>
        <v>-</v>
      </c>
      <c r="R196" s="271">
        <v>15</v>
      </c>
      <c r="S196" s="298" t="str">
        <f>IF(P196&lt;&gt;"",IF(P196&gt;R196,IF(P197&gt;R197,"○",IF(P198&gt;R198,"○","×")),IF(P197&gt;R197,IF(P198&gt;R198,"○","×"),"×")),"")</f>
        <v>○</v>
      </c>
      <c r="T196" s="270">
        <v>21</v>
      </c>
      <c r="U196" s="97" t="str">
        <f t="shared" si="32"/>
        <v>-</v>
      </c>
      <c r="V196" s="271">
        <v>15</v>
      </c>
      <c r="W196" s="301" t="str">
        <f>IF(T196&lt;&gt;"",IF(T196&gt;V196,IF(T197&gt;V197,"○",IF(T198&gt;V198,"○","×")),IF(T197&gt;V197,IF(T198&gt;V198,"○","×"),"×")),"")</f>
        <v>○</v>
      </c>
      <c r="X196" s="295" t="s">
        <v>295</v>
      </c>
      <c r="Y196" s="296"/>
      <c r="Z196" s="296"/>
      <c r="AA196" s="297"/>
      <c r="AB196" s="104"/>
      <c r="AC196" s="68"/>
      <c r="AD196" s="69"/>
      <c r="AE196" s="108"/>
      <c r="AF196" s="109"/>
      <c r="AG196" s="213"/>
      <c r="AH196" s="69"/>
      <c r="AI196" s="69"/>
      <c r="AJ196" s="70"/>
    </row>
    <row r="197" spans="2:36" ht="12" customHeight="1">
      <c r="B197" s="121" t="s">
        <v>51</v>
      </c>
      <c r="C197" s="122" t="s">
        <v>48</v>
      </c>
      <c r="D197" s="94">
        <f>IF(J194="","",J194)</f>
      </c>
      <c r="E197" s="91">
        <f t="shared" si="33"/>
      </c>
      <c r="F197" s="38">
        <f>IF(H194="","",H194)</f>
      </c>
      <c r="G197" s="307">
        <f>IF(I194="","",I194)</f>
      </c>
      <c r="H197" s="315"/>
      <c r="I197" s="316"/>
      <c r="J197" s="316"/>
      <c r="K197" s="317"/>
      <c r="L197" s="264"/>
      <c r="M197" s="91">
        <f t="shared" si="30"/>
      </c>
      <c r="N197" s="266"/>
      <c r="O197" s="299"/>
      <c r="P197" s="264">
        <v>20</v>
      </c>
      <c r="Q197" s="91" t="str">
        <f t="shared" si="31"/>
        <v>-</v>
      </c>
      <c r="R197" s="266">
        <v>22</v>
      </c>
      <c r="S197" s="299"/>
      <c r="T197" s="264"/>
      <c r="U197" s="91">
        <f t="shared" si="32"/>
      </c>
      <c r="V197" s="266"/>
      <c r="W197" s="302"/>
      <c r="X197" s="292"/>
      <c r="Y197" s="293"/>
      <c r="Z197" s="293"/>
      <c r="AA197" s="294"/>
      <c r="AB197" s="104"/>
      <c r="AC197" s="52">
        <f>COUNTIF(D196:W198,"○")</f>
        <v>4</v>
      </c>
      <c r="AD197" s="53">
        <f>COUNTIF(D196:W198,"×")</f>
        <v>0</v>
      </c>
      <c r="AE197" s="105">
        <f>(IF((D196&gt;F196),1,0))+(IF((D197&gt;F197),1,0))+(IF((D198&gt;F198),1,0))+(IF((H196&gt;J196),1,0))+(IF((H197&gt;J197),1,0))+(IF((H198&gt;J198),1,0))+(IF((L196&gt;N196),1,0))+(IF((L197&gt;N197),1,0))+(IF((L198&gt;N198),1,0))+(IF((P196&gt;R196),1,0))+(IF((P197&gt;R197),1,0))+(IF((P198&gt;R198),1,0))+(IF((T196&gt;V196),1,0))+(IF((T197&gt;V197),1,0))+(IF((T198&gt;V198),1,0))</f>
        <v>8</v>
      </c>
      <c r="AF197" s="106">
        <f>(IF((D196&lt;F196),1,0))+(IF((D197&lt;F197),1,0))+(IF((D198&lt;F198),1,0))+(IF((H196&lt;J196),1,0))+(IF((H197&lt;J197),1,0))+(IF((H198&lt;J198),1,0))+(IF((L196&lt;N196),1,0))+(IF((L197&lt;N197),1,0))+(IF((L198&lt;N198),1,0))+(IF((P196&lt;R196),1,0))+(IF((P197&lt;R197),1,0))+(IF((P198&lt;R198),1,0))+(IF((T196&lt;V196),1,0))+(IF((T197&lt;V197),1,0))+(IF((T198&lt;V198),1,0))</f>
        <v>1</v>
      </c>
      <c r="AG197" s="207">
        <f>AE197-AF197</f>
        <v>7</v>
      </c>
      <c r="AH197" s="53">
        <f>SUM(D196:D198,H196:H198,L196:L198,P196:P198,T196:T198)</f>
        <v>188</v>
      </c>
      <c r="AI197" s="53">
        <f>SUM(F196:F198,J196:J198,N196:N198,R196:R198,V196:V198)</f>
        <v>121</v>
      </c>
      <c r="AJ197" s="55">
        <f>AH197-AI197</f>
        <v>67</v>
      </c>
    </row>
    <row r="198" spans="2:36" ht="12" customHeight="1">
      <c r="B198" s="123"/>
      <c r="C198" s="126"/>
      <c r="D198" s="95">
        <f>IF(J195="","",J195)</f>
        <v>21</v>
      </c>
      <c r="E198" s="91" t="str">
        <f t="shared" si="33"/>
        <v>-</v>
      </c>
      <c r="F198" s="96">
        <f>IF(H195="","",H195)</f>
        <v>7</v>
      </c>
      <c r="G198" s="366" t="str">
        <f>IF(I195="","",I195)</f>
        <v>-</v>
      </c>
      <c r="H198" s="392"/>
      <c r="I198" s="390"/>
      <c r="J198" s="390"/>
      <c r="K198" s="391"/>
      <c r="L198" s="265">
        <v>21</v>
      </c>
      <c r="M198" s="91" t="str">
        <f t="shared" si="30"/>
        <v>-</v>
      </c>
      <c r="N198" s="268">
        <v>8</v>
      </c>
      <c r="O198" s="300"/>
      <c r="P198" s="265">
        <v>21</v>
      </c>
      <c r="Q198" s="93" t="str">
        <f t="shared" si="31"/>
        <v>-</v>
      </c>
      <c r="R198" s="268">
        <v>17</v>
      </c>
      <c r="S198" s="300"/>
      <c r="T198" s="265">
        <v>21</v>
      </c>
      <c r="U198" s="93" t="str">
        <f t="shared" si="32"/>
        <v>-</v>
      </c>
      <c r="V198" s="268">
        <v>19</v>
      </c>
      <c r="W198" s="302"/>
      <c r="X198" s="61">
        <f>AC197</f>
        <v>4</v>
      </c>
      <c r="Y198" s="62" t="s">
        <v>12</v>
      </c>
      <c r="Z198" s="62">
        <f>AD197</f>
        <v>0</v>
      </c>
      <c r="AA198" s="63" t="s">
        <v>7</v>
      </c>
      <c r="AB198" s="104"/>
      <c r="AC198" s="73"/>
      <c r="AD198" s="74"/>
      <c r="AE198" s="110"/>
      <c r="AF198" s="111"/>
      <c r="AG198" s="218"/>
      <c r="AH198" s="74"/>
      <c r="AI198" s="74"/>
      <c r="AJ198" s="78"/>
    </row>
    <row r="199" spans="2:36" ht="12" customHeight="1">
      <c r="B199" s="127" t="s">
        <v>45</v>
      </c>
      <c r="C199" s="122" t="s">
        <v>211</v>
      </c>
      <c r="D199" s="94">
        <f>IF(N193="","",N193)</f>
        <v>21</v>
      </c>
      <c r="E199" s="97" t="str">
        <f t="shared" si="33"/>
        <v>-</v>
      </c>
      <c r="F199" s="38">
        <f>IF(L193="","",L193)</f>
        <v>14</v>
      </c>
      <c r="G199" s="306" t="str">
        <f>IF(O193="","",IF(O193="○","×",IF(O193="×","○")))</f>
        <v>○</v>
      </c>
      <c r="H199" s="98">
        <f>IF(N196="","",N196)</f>
        <v>15</v>
      </c>
      <c r="I199" s="91" t="str">
        <f aca="true" t="shared" si="34" ref="I199:I207">IF(H199="","","-")</f>
        <v>-</v>
      </c>
      <c r="J199" s="38">
        <f>IF(L196="","",L196)</f>
        <v>21</v>
      </c>
      <c r="K199" s="306" t="str">
        <f>IF(O196="","",IF(O196="○","×",IF(O196="×","○")))</f>
        <v>×</v>
      </c>
      <c r="L199" s="312"/>
      <c r="M199" s="313"/>
      <c r="N199" s="313"/>
      <c r="O199" s="314"/>
      <c r="P199" s="264">
        <v>11</v>
      </c>
      <c r="Q199" s="91" t="str">
        <f t="shared" si="31"/>
        <v>-</v>
      </c>
      <c r="R199" s="266">
        <v>21</v>
      </c>
      <c r="S199" s="299" t="str">
        <f>IF(P199&lt;&gt;"",IF(P199&gt;R199,IF(P200&gt;R200,"○",IF(P201&gt;R201,"○","×")),IF(P200&gt;R200,IF(P201&gt;R201,"○","×"),"×")),"")</f>
        <v>×</v>
      </c>
      <c r="T199" s="264">
        <v>15</v>
      </c>
      <c r="U199" s="91" t="str">
        <f t="shared" si="32"/>
        <v>-</v>
      </c>
      <c r="V199" s="266">
        <v>21</v>
      </c>
      <c r="W199" s="301" t="str">
        <f>IF(T199&lt;&gt;"",IF(T199&gt;V199,IF(T200&gt;V200,"○",IF(T201&gt;V201,"○","×")),IF(T200&gt;V200,IF(T201&gt;V201,"○","×"),"×")),"")</f>
        <v>×</v>
      </c>
      <c r="X199" s="295" t="s">
        <v>303</v>
      </c>
      <c r="Y199" s="296"/>
      <c r="Z199" s="296"/>
      <c r="AA199" s="297"/>
      <c r="AB199" s="104"/>
      <c r="AC199" s="52"/>
      <c r="AD199" s="53"/>
      <c r="AE199" s="105"/>
      <c r="AF199" s="106"/>
      <c r="AG199" s="207"/>
      <c r="AH199" s="53"/>
      <c r="AI199" s="53"/>
      <c r="AJ199" s="55"/>
    </row>
    <row r="200" spans="2:36" ht="12" customHeight="1">
      <c r="B200" s="127" t="s">
        <v>44</v>
      </c>
      <c r="C200" s="122" t="s">
        <v>211</v>
      </c>
      <c r="D200" s="94">
        <f>IF(N194="","",N194)</f>
        <v>21</v>
      </c>
      <c r="E200" s="91" t="str">
        <f t="shared" si="33"/>
        <v>-</v>
      </c>
      <c r="F200" s="38">
        <f>IF(L194="","",L194)</f>
        <v>14</v>
      </c>
      <c r="G200" s="307">
        <f>IF(I197="","",I197)</f>
      </c>
      <c r="H200" s="98">
        <f>IF(N197="","",N197)</f>
      </c>
      <c r="I200" s="91">
        <f t="shared" si="34"/>
      </c>
      <c r="J200" s="38">
        <f>IF(L197="","",L197)</f>
      </c>
      <c r="K200" s="307">
        <f>IF(M197="","",M197)</f>
      </c>
      <c r="L200" s="315"/>
      <c r="M200" s="316"/>
      <c r="N200" s="316"/>
      <c r="O200" s="317"/>
      <c r="P200" s="264"/>
      <c r="Q200" s="91">
        <f t="shared" si="31"/>
      </c>
      <c r="R200" s="266"/>
      <c r="S200" s="299"/>
      <c r="T200" s="264"/>
      <c r="U200" s="91">
        <f t="shared" si="32"/>
      </c>
      <c r="V200" s="266"/>
      <c r="W200" s="302"/>
      <c r="X200" s="292"/>
      <c r="Y200" s="293"/>
      <c r="Z200" s="293"/>
      <c r="AA200" s="294"/>
      <c r="AB200" s="104"/>
      <c r="AC200" s="52">
        <f>COUNTIF(D199:W201,"○")</f>
        <v>1</v>
      </c>
      <c r="AD200" s="53">
        <f>COUNTIF(D199:W201,"×")</f>
        <v>3</v>
      </c>
      <c r="AE200" s="105">
        <f>(IF((D199&gt;F199),1,0))+(IF((D200&gt;F200),1,0))+(IF((D201&gt;F201),1,0))+(IF((H199&gt;J199),1,0))+(IF((H200&gt;J200),1,0))+(IF((H201&gt;J201),1,0))+(IF((L199&gt;N199),1,0))+(IF((L200&gt;N200),1,0))+(IF((L201&gt;N201),1,0))+(IF((P199&gt;R199),1,0))+(IF((P200&gt;R200),1,0))+(IF((P201&gt;R201),1,0))+(IF((T199&gt;V199),1,0))+(IF((T200&gt;V200),1,0))+(IF((T201&gt;V201),1,0))</f>
        <v>2</v>
      </c>
      <c r="AF200" s="106">
        <f>(IF((D199&lt;F199),1,0))+(IF((D200&lt;F200),1,0))+(IF((D201&lt;F201),1,0))+(IF((H199&lt;J199),1,0))+(IF((H200&lt;J200),1,0))+(IF((H201&lt;J201),1,0))+(IF((L199&lt;N199),1,0))+(IF((L200&lt;N200),1,0))+(IF((L201&lt;N201),1,0))+(IF((P199&lt;R199),1,0))+(IF((P200&lt;R200),1,0))+(IF((P201&lt;R201),1,0))+(IF((T199&lt;V199),1,0))+(IF((T200&lt;V200),1,0))+(IF((T201&lt;V201),1,0))</f>
        <v>6</v>
      </c>
      <c r="AG200" s="207">
        <f>AE200-AF200</f>
        <v>-4</v>
      </c>
      <c r="AH200" s="53">
        <f>SUM(D199:D201,H199:H201,L199:L201,P199:P201,T199:T201)</f>
        <v>116</v>
      </c>
      <c r="AI200" s="53">
        <f>SUM(F199:F201,J199:J201,N199:N201,R199:R201,V199:V201)</f>
        <v>154</v>
      </c>
      <c r="AJ200" s="55">
        <f>AH200-AI200</f>
        <v>-38</v>
      </c>
    </row>
    <row r="201" spans="2:36" ht="12" customHeight="1">
      <c r="B201" s="123"/>
      <c r="C201" s="124"/>
      <c r="D201" s="94">
        <f>IF(N195="","",N195)</f>
      </c>
      <c r="E201" s="91">
        <f t="shared" si="33"/>
      </c>
      <c r="F201" s="38">
        <f>IF(L195="","",L195)</f>
      </c>
      <c r="G201" s="307">
        <f>IF(I198="","",I198)</f>
      </c>
      <c r="H201" s="98">
        <f>IF(N198="","",N198)</f>
        <v>8</v>
      </c>
      <c r="I201" s="91" t="str">
        <f t="shared" si="34"/>
        <v>-</v>
      </c>
      <c r="J201" s="38">
        <f>IF(L198="","",L198)</f>
        <v>21</v>
      </c>
      <c r="K201" s="307" t="str">
        <f>IF(M198="","",M198)</f>
        <v>-</v>
      </c>
      <c r="L201" s="315"/>
      <c r="M201" s="316"/>
      <c r="N201" s="316"/>
      <c r="O201" s="317"/>
      <c r="P201" s="264">
        <v>12</v>
      </c>
      <c r="Q201" s="91" t="str">
        <f t="shared" si="31"/>
        <v>-</v>
      </c>
      <c r="R201" s="266">
        <v>21</v>
      </c>
      <c r="S201" s="300"/>
      <c r="T201" s="264">
        <v>13</v>
      </c>
      <c r="U201" s="91" t="str">
        <f t="shared" si="32"/>
        <v>-</v>
      </c>
      <c r="V201" s="266">
        <v>21</v>
      </c>
      <c r="W201" s="303"/>
      <c r="X201" s="61">
        <f>AC200</f>
        <v>1</v>
      </c>
      <c r="Y201" s="62" t="s">
        <v>12</v>
      </c>
      <c r="Z201" s="62">
        <f>AD200</f>
        <v>3</v>
      </c>
      <c r="AA201" s="63" t="s">
        <v>7</v>
      </c>
      <c r="AB201" s="104"/>
      <c r="AC201" s="52"/>
      <c r="AD201" s="53"/>
      <c r="AE201" s="105"/>
      <c r="AF201" s="106"/>
      <c r="AG201" s="207"/>
      <c r="AH201" s="53"/>
      <c r="AI201" s="53"/>
      <c r="AJ201" s="55"/>
    </row>
    <row r="202" spans="2:36" ht="12" customHeight="1">
      <c r="B202" s="121" t="s">
        <v>190</v>
      </c>
      <c r="C202" s="125" t="s">
        <v>85</v>
      </c>
      <c r="D202" s="112">
        <f>IF(R193="","",R193)</f>
        <v>21</v>
      </c>
      <c r="E202" s="97" t="str">
        <f t="shared" si="33"/>
        <v>-</v>
      </c>
      <c r="F202" s="42">
        <f>IF(P193="","",P193)</f>
        <v>8</v>
      </c>
      <c r="G202" s="308" t="str">
        <f>IF(S193="","",IF(S193="○","×",IF(S193="×","○")))</f>
        <v>○</v>
      </c>
      <c r="H202" s="100">
        <f>IF(R196="","",R196)</f>
        <v>15</v>
      </c>
      <c r="I202" s="97" t="str">
        <f t="shared" si="34"/>
        <v>-</v>
      </c>
      <c r="J202" s="42">
        <f>IF(P196="","",P196)</f>
        <v>21</v>
      </c>
      <c r="K202" s="306" t="str">
        <f>IF(S196="","",IF(S196="○","×",IF(S196="×","○")))</f>
        <v>×</v>
      </c>
      <c r="L202" s="42">
        <f>IF(R199="","",R199)</f>
        <v>21</v>
      </c>
      <c r="M202" s="97" t="str">
        <f aca="true" t="shared" si="35" ref="M202:M207">IF(L202="","","-")</f>
        <v>-</v>
      </c>
      <c r="N202" s="42">
        <f>IF(P199="","",P199)</f>
        <v>11</v>
      </c>
      <c r="O202" s="306" t="str">
        <f>IF(S199="","",IF(S199="○","×",IF(S199="×","○")))</f>
        <v>○</v>
      </c>
      <c r="P202" s="312"/>
      <c r="Q202" s="313"/>
      <c r="R202" s="313"/>
      <c r="S202" s="314"/>
      <c r="T202" s="270">
        <v>21</v>
      </c>
      <c r="U202" s="97" t="str">
        <f t="shared" si="32"/>
        <v>-</v>
      </c>
      <c r="V202" s="271">
        <v>18</v>
      </c>
      <c r="W202" s="302" t="str">
        <f>IF(T202&lt;&gt;"",IF(T202&gt;V202,IF(T203&gt;V203,"○",IF(T204&gt;V204,"○","×")),IF(T203&gt;V203,IF(T204&gt;V204,"○","×"),"×")),"")</f>
        <v>○</v>
      </c>
      <c r="X202" s="295" t="s">
        <v>296</v>
      </c>
      <c r="Y202" s="296"/>
      <c r="Z202" s="296"/>
      <c r="AA202" s="297"/>
      <c r="AB202" s="104"/>
      <c r="AC202" s="68"/>
      <c r="AD202" s="69"/>
      <c r="AE202" s="108"/>
      <c r="AF202" s="109"/>
      <c r="AG202" s="213"/>
      <c r="AH202" s="69"/>
      <c r="AI202" s="69"/>
      <c r="AJ202" s="70"/>
    </row>
    <row r="203" spans="2:36" ht="12" customHeight="1">
      <c r="B203" s="121" t="s">
        <v>191</v>
      </c>
      <c r="C203" s="122" t="s">
        <v>85</v>
      </c>
      <c r="D203" s="94">
        <f>IF(R194="","",R194)</f>
      </c>
      <c r="E203" s="91">
        <f t="shared" si="33"/>
      </c>
      <c r="F203" s="38">
        <f>IF(P194="","",P194)</f>
      </c>
      <c r="G203" s="309">
        <f>IF(I200="","",I200)</f>
      </c>
      <c r="H203" s="98">
        <f>IF(R197="","",R197)</f>
        <v>22</v>
      </c>
      <c r="I203" s="91" t="str">
        <f t="shared" si="34"/>
        <v>-</v>
      </c>
      <c r="J203" s="38">
        <f>IF(P197="","",P197)</f>
        <v>20</v>
      </c>
      <c r="K203" s="307">
        <f>IF(M200="","",M200)</f>
      </c>
      <c r="L203" s="38">
        <f>IF(R200="","",R200)</f>
      </c>
      <c r="M203" s="91">
        <f t="shared" si="35"/>
      </c>
      <c r="N203" s="38">
        <f>IF(P200="","",P200)</f>
      </c>
      <c r="O203" s="307">
        <f>IF(Q200="","",Q200)</f>
      </c>
      <c r="P203" s="315"/>
      <c r="Q203" s="316"/>
      <c r="R203" s="316"/>
      <c r="S203" s="317"/>
      <c r="T203" s="264">
        <v>20</v>
      </c>
      <c r="U203" s="91" t="str">
        <f t="shared" si="32"/>
        <v>-</v>
      </c>
      <c r="V203" s="266">
        <v>22</v>
      </c>
      <c r="W203" s="302"/>
      <c r="X203" s="292"/>
      <c r="Y203" s="293"/>
      <c r="Z203" s="293"/>
      <c r="AA203" s="294"/>
      <c r="AB203" s="104"/>
      <c r="AC203" s="52">
        <f>COUNTIF(D202:W204,"○")</f>
        <v>3</v>
      </c>
      <c r="AD203" s="53">
        <f>COUNTIF(D202:W204,"×")</f>
        <v>1</v>
      </c>
      <c r="AE203" s="105">
        <f>(IF((D202&gt;F202),1,0))+(IF((D203&gt;F203),1,0))+(IF((D204&gt;F204),1,0))+(IF((H202&gt;J202),1,0))+(IF((H203&gt;J203),1,0))+(IF((H204&gt;J204),1,0))+(IF((L202&gt;N202),1,0))+(IF((L203&gt;N203),1,0))+(IF((L204&gt;N204),1,0))+(IF((P202&gt;R202),1,0))+(IF((P203&gt;R203),1,0))+(IF((P204&gt;R204),1,0))+(IF((T202&gt;V202),1,0))+(IF((T203&gt;V203),1,0))+(IF((T204&gt;V204),1,0))</f>
        <v>7</v>
      </c>
      <c r="AF203" s="106">
        <f>(IF((D202&lt;F202),1,0))+(IF((D203&lt;F203),1,0))+(IF((D204&lt;F204),1,0))+(IF((H202&lt;J202),1,0))+(IF((H203&lt;J203),1,0))+(IF((H204&lt;J204),1,0))+(IF((L202&lt;N202),1,0))+(IF((L203&lt;N203),1,0))+(IF((L204&lt;N204),1,0))+(IF((P202&lt;R202),1,0))+(IF((P203&lt;R203),1,0))+(IF((P204&lt;R204),1,0))+(IF((T202&lt;V202),1,0))+(IF((T203&lt;V203),1,0))+(IF((T204&lt;V204),1,0))</f>
        <v>3</v>
      </c>
      <c r="AG203" s="107">
        <f>AE203-AF203</f>
        <v>4</v>
      </c>
      <c r="AH203" s="53">
        <f>SUM(D202:D204,H202:H204,L202:L204,P202:P204,T202:T204)</f>
        <v>200</v>
      </c>
      <c r="AI203" s="53">
        <f>SUM(F202:F204,J202:J204,N202:N204,R202:R204,V202:V204)</f>
        <v>164</v>
      </c>
      <c r="AJ203" s="55">
        <f>AH203-AI203</f>
        <v>36</v>
      </c>
    </row>
    <row r="204" spans="2:36" ht="12" customHeight="1">
      <c r="B204" s="127"/>
      <c r="C204" s="124"/>
      <c r="D204" s="94">
        <f>IF(R195="","",R195)</f>
        <v>21</v>
      </c>
      <c r="E204" s="91" t="str">
        <f t="shared" si="33"/>
        <v>-</v>
      </c>
      <c r="F204" s="38">
        <f>IF(P195="","",P195)</f>
        <v>12</v>
      </c>
      <c r="G204" s="309" t="str">
        <f>IF(I201="","",I201)</f>
        <v>-</v>
      </c>
      <c r="H204" s="98">
        <f>IF(R198="","",R198)</f>
        <v>17</v>
      </c>
      <c r="I204" s="91" t="str">
        <f t="shared" si="34"/>
        <v>-</v>
      </c>
      <c r="J204" s="38">
        <f>IF(P198="","",P198)</f>
        <v>21</v>
      </c>
      <c r="K204" s="307">
        <f>IF(M201="","",M201)</f>
      </c>
      <c r="L204" s="38">
        <f>IF(R201="","",R201)</f>
        <v>21</v>
      </c>
      <c r="M204" s="91" t="str">
        <f t="shared" si="35"/>
        <v>-</v>
      </c>
      <c r="N204" s="38">
        <f>IF(P201="","",P201)</f>
        <v>12</v>
      </c>
      <c r="O204" s="307" t="str">
        <f>IF(Q201="","",Q201)</f>
        <v>-</v>
      </c>
      <c r="P204" s="315"/>
      <c r="Q204" s="316"/>
      <c r="R204" s="316"/>
      <c r="S204" s="317"/>
      <c r="T204" s="264">
        <v>21</v>
      </c>
      <c r="U204" s="91" t="str">
        <f t="shared" si="32"/>
        <v>-</v>
      </c>
      <c r="V204" s="266">
        <v>19</v>
      </c>
      <c r="W204" s="303"/>
      <c r="X204" s="61">
        <f>AC203</f>
        <v>3</v>
      </c>
      <c r="Y204" s="62" t="s">
        <v>12</v>
      </c>
      <c r="Z204" s="62">
        <f>AD203</f>
        <v>1</v>
      </c>
      <c r="AA204" s="63" t="s">
        <v>7</v>
      </c>
      <c r="AB204" s="104"/>
      <c r="AC204" s="73"/>
      <c r="AD204" s="74"/>
      <c r="AE204" s="110"/>
      <c r="AF204" s="111"/>
      <c r="AG204" s="78"/>
      <c r="AH204" s="74"/>
      <c r="AI204" s="74"/>
      <c r="AJ204" s="78"/>
    </row>
    <row r="205" spans="2:36" ht="12" customHeight="1">
      <c r="B205" s="128" t="s">
        <v>53</v>
      </c>
      <c r="C205" s="129" t="s">
        <v>48</v>
      </c>
      <c r="D205" s="112">
        <f>IF(V193="","",V193)</f>
        <v>21</v>
      </c>
      <c r="E205" s="97" t="str">
        <f t="shared" si="33"/>
        <v>-</v>
      </c>
      <c r="F205" s="42">
        <f>IF(T193="","",T193)</f>
        <v>13</v>
      </c>
      <c r="G205" s="308" t="str">
        <f>IF(W193="","",IF(W193="○","×",IF(W193="×","○")))</f>
        <v>○</v>
      </c>
      <c r="H205" s="100">
        <f>IF(V196="","",V196)</f>
        <v>15</v>
      </c>
      <c r="I205" s="97" t="str">
        <f t="shared" si="34"/>
        <v>-</v>
      </c>
      <c r="J205" s="42">
        <f>IF(T196="","",T196)</f>
        <v>21</v>
      </c>
      <c r="K205" s="306" t="str">
        <f>IF(W196="","",IF(W196="○","×",IF(W196="×","○")))</f>
        <v>×</v>
      </c>
      <c r="L205" s="42">
        <f>IF(V199="","",V199)</f>
        <v>21</v>
      </c>
      <c r="M205" s="97" t="str">
        <f t="shared" si="35"/>
        <v>-</v>
      </c>
      <c r="N205" s="42">
        <f>IF(T199="","",T199)</f>
        <v>15</v>
      </c>
      <c r="O205" s="306" t="str">
        <f>IF(W199="","",IF(W199="○","×",IF(W199="×","○")))</f>
        <v>○</v>
      </c>
      <c r="P205" s="100">
        <f>IF(V202="","",V202)</f>
        <v>18</v>
      </c>
      <c r="Q205" s="97" t="str">
        <f>IF(P205="","","-")</f>
        <v>-</v>
      </c>
      <c r="R205" s="42">
        <f>IF(T202="","",T202)</f>
        <v>21</v>
      </c>
      <c r="S205" s="306" t="str">
        <f>IF(W202="","",IF(W202="○","×",IF(W202="×","○")))</f>
        <v>×</v>
      </c>
      <c r="T205" s="312"/>
      <c r="U205" s="313"/>
      <c r="V205" s="313"/>
      <c r="W205" s="314"/>
      <c r="X205" s="295" t="s">
        <v>297</v>
      </c>
      <c r="Y205" s="296"/>
      <c r="Z205" s="296"/>
      <c r="AA205" s="297"/>
      <c r="AB205" s="104"/>
      <c r="AC205" s="52"/>
      <c r="AD205" s="53"/>
      <c r="AE205" s="105"/>
      <c r="AF205" s="106"/>
      <c r="AG205" s="55"/>
      <c r="AH205" s="53"/>
      <c r="AI205" s="53"/>
      <c r="AJ205" s="55"/>
    </row>
    <row r="206" spans="2:36" ht="12" customHeight="1">
      <c r="B206" s="127" t="s">
        <v>115</v>
      </c>
      <c r="C206" s="122" t="s">
        <v>116</v>
      </c>
      <c r="D206" s="94">
        <f>IF(V194="","",V194)</f>
      </c>
      <c r="E206" s="91">
        <f t="shared" si="33"/>
      </c>
      <c r="F206" s="38">
        <f>IF(T194="","",T194)</f>
      </c>
      <c r="G206" s="309">
        <f>IF(I197="","",I197)</f>
      </c>
      <c r="H206" s="98">
        <f>IF(V197="","",V197)</f>
      </c>
      <c r="I206" s="91">
        <f t="shared" si="34"/>
      </c>
      <c r="J206" s="38">
        <f>IF(T197="","",T197)</f>
      </c>
      <c r="K206" s="307">
        <f>IF(M203="","",M203)</f>
      </c>
      <c r="L206" s="38">
        <f>IF(V200="","",V200)</f>
      </c>
      <c r="M206" s="91">
        <f t="shared" si="35"/>
      </c>
      <c r="N206" s="38">
        <f>IF(T200="","",T200)</f>
      </c>
      <c r="O206" s="307">
        <f>IF(Q203="","",Q203)</f>
      </c>
      <c r="P206" s="98">
        <f>IF(V203="","",V203)</f>
        <v>22</v>
      </c>
      <c r="Q206" s="91" t="str">
        <f>IF(P206="","","-")</f>
        <v>-</v>
      </c>
      <c r="R206" s="38">
        <f>IF(T203="","",T203)</f>
        <v>20</v>
      </c>
      <c r="S206" s="307" t="str">
        <f>IF(U203="","",U203)</f>
        <v>-</v>
      </c>
      <c r="T206" s="315"/>
      <c r="U206" s="316"/>
      <c r="V206" s="316"/>
      <c r="W206" s="317"/>
      <c r="X206" s="292"/>
      <c r="Y206" s="293"/>
      <c r="Z206" s="293"/>
      <c r="AA206" s="294"/>
      <c r="AB206" s="104"/>
      <c r="AC206" s="52">
        <f>COUNTIF(D205:W207,"○")</f>
        <v>2</v>
      </c>
      <c r="AD206" s="53">
        <f>COUNTIF(D205:W207,"×")</f>
        <v>2</v>
      </c>
      <c r="AE206" s="105">
        <f>(IF((D205&gt;F205),1,0))+(IF((D206&gt;F206),1,0))+(IF((D207&gt;F207),1,0))+(IF((H205&gt;J205),1,0))+(IF((H206&gt;J206),1,0))+(IF((H207&gt;J207),1,0))+(IF((L205&gt;N205),1,0))+(IF((L206&gt;N206),1,0))+(IF((L207&gt;N207),1,0))+(IF((P205&gt;R205),1,0))+(IF((P206&gt;R206),1,0))+(IF((P207&gt;R207),1,0))+(IF((T205&gt;V205),1,0))+(IF((T206&gt;V206),1,0))+(IF((T207&gt;V207),1,0))</f>
        <v>5</v>
      </c>
      <c r="AF206" s="106">
        <f>(IF((D205&lt;F205),1,0))+(IF((D206&lt;F206),1,0))+(IF((D207&lt;F207),1,0))+(IF((H205&lt;J205),1,0))+(IF((H206&lt;J206),1,0))+(IF((H207&lt;J207),1,0))+(IF((L205&lt;N205),1,0))+(IF((L206&lt;N206),1,0))+(IF((L207&lt;N207),1,0))+(IF((P205&lt;R205),1,0))+(IF((P206&lt;R206),1,0))+(IF((P207&lt;R207),1,0))+(IF((T205&lt;V205),1,0))+(IF((T206&lt;V206),1,0))+(IF((T207&lt;V207),1,0))</f>
        <v>4</v>
      </c>
      <c r="AG206" s="107">
        <f>AE206-AF206</f>
        <v>1</v>
      </c>
      <c r="AH206" s="53">
        <f>SUM(D205:D207,H205:H207,L205:L207,P205:P207,T205:T207)</f>
        <v>177</v>
      </c>
      <c r="AI206" s="53">
        <f>SUM(F205:F207,J205:J207,N205:N207,R205:R207,V205:V207)</f>
        <v>151</v>
      </c>
      <c r="AJ206" s="55">
        <f>AH206-AI206</f>
        <v>26</v>
      </c>
    </row>
    <row r="207" spans="2:36" ht="12" customHeight="1" thickBot="1">
      <c r="B207" s="130"/>
      <c r="C207" s="131"/>
      <c r="D207" s="101">
        <f>IF(V195="","",V195)</f>
        <v>21</v>
      </c>
      <c r="E207" s="102" t="str">
        <f t="shared" si="33"/>
        <v>-</v>
      </c>
      <c r="F207" s="39">
        <f>IF(T195="","",T195)</f>
        <v>6</v>
      </c>
      <c r="G207" s="310">
        <f>IF(I198="","",I198)</f>
      </c>
      <c r="H207" s="103">
        <f>IF(V198="","",V198)</f>
        <v>19</v>
      </c>
      <c r="I207" s="102" t="str">
        <f t="shared" si="34"/>
        <v>-</v>
      </c>
      <c r="J207" s="39">
        <f>IF(T198="","",T198)</f>
        <v>21</v>
      </c>
      <c r="K207" s="311" t="str">
        <f>IF(M204="","",M204)</f>
        <v>-</v>
      </c>
      <c r="L207" s="39">
        <f>IF(V201="","",V201)</f>
        <v>21</v>
      </c>
      <c r="M207" s="102" t="str">
        <f t="shared" si="35"/>
        <v>-</v>
      </c>
      <c r="N207" s="39">
        <f>IF(T201="","",T201)</f>
        <v>13</v>
      </c>
      <c r="O207" s="311">
        <f>IF(Q204="","",Q204)</f>
      </c>
      <c r="P207" s="103">
        <f>IF(V204="","",V204)</f>
        <v>19</v>
      </c>
      <c r="Q207" s="102" t="str">
        <f>IF(P207="","","-")</f>
        <v>-</v>
      </c>
      <c r="R207" s="39">
        <f>IF(T204="","",T204)</f>
        <v>21</v>
      </c>
      <c r="S207" s="311" t="str">
        <f>IF(U204="","",U204)</f>
        <v>-</v>
      </c>
      <c r="T207" s="318"/>
      <c r="U207" s="319"/>
      <c r="V207" s="319"/>
      <c r="W207" s="320"/>
      <c r="X207" s="88">
        <f>AC206</f>
        <v>2</v>
      </c>
      <c r="Y207" s="89" t="s">
        <v>12</v>
      </c>
      <c r="Z207" s="89">
        <f>AD206</f>
        <v>2</v>
      </c>
      <c r="AA207" s="90" t="s">
        <v>7</v>
      </c>
      <c r="AB207" s="104"/>
      <c r="AC207" s="73"/>
      <c r="AD207" s="74"/>
      <c r="AE207" s="110"/>
      <c r="AF207" s="111"/>
      <c r="AG207" s="78"/>
      <c r="AH207" s="74"/>
      <c r="AI207" s="74"/>
      <c r="AJ207" s="78"/>
    </row>
    <row r="208" spans="2:31" ht="7.5" customHeight="1" thickBot="1">
      <c r="B208" s="141"/>
      <c r="C208" s="122"/>
      <c r="D208" s="138"/>
      <c r="E208" s="138"/>
      <c r="F208" s="138"/>
      <c r="G208" s="138"/>
      <c r="H208" s="38"/>
      <c r="I208" s="50"/>
      <c r="J208" s="138"/>
      <c r="K208" s="136"/>
      <c r="L208" s="38"/>
      <c r="M208" s="50"/>
      <c r="N208" s="142"/>
      <c r="O208" s="136"/>
      <c r="P208" s="38"/>
      <c r="Q208" s="50"/>
      <c r="R208" s="142"/>
      <c r="S208" s="136"/>
      <c r="T208" s="38"/>
      <c r="U208" s="50"/>
      <c r="V208" s="142"/>
      <c r="W208" s="136"/>
      <c r="X208" s="38"/>
      <c r="Y208" s="50"/>
      <c r="Z208" s="142"/>
      <c r="AA208" s="136"/>
      <c r="AB208" s="38"/>
      <c r="AC208" s="50"/>
      <c r="AD208" s="142"/>
      <c r="AE208" s="136"/>
    </row>
    <row r="209" spans="2:32" ht="12" customHeight="1">
      <c r="B209" s="393" t="s">
        <v>188</v>
      </c>
      <c r="C209" s="394"/>
      <c r="D209" s="372" t="str">
        <f>B211</f>
        <v>近藤すみ代</v>
      </c>
      <c r="E209" s="337"/>
      <c r="F209" s="337"/>
      <c r="G209" s="338"/>
      <c r="H209" s="336" t="str">
        <f>B214</f>
        <v>小笠竜也</v>
      </c>
      <c r="I209" s="337"/>
      <c r="J209" s="337"/>
      <c r="K209" s="338"/>
      <c r="L209" s="336" t="str">
        <f>B217</f>
        <v>参鍋太郎</v>
      </c>
      <c r="M209" s="337"/>
      <c r="N209" s="337"/>
      <c r="O209" s="338"/>
      <c r="P209" s="336" t="str">
        <f>B220</f>
        <v>赤根川幸男</v>
      </c>
      <c r="Q209" s="337"/>
      <c r="R209" s="337"/>
      <c r="S209" s="428"/>
      <c r="T209" s="363" t="s">
        <v>1</v>
      </c>
      <c r="U209" s="364"/>
      <c r="V209" s="364"/>
      <c r="W209" s="365"/>
      <c r="X209" s="46"/>
      <c r="Y209" s="397" t="s">
        <v>3</v>
      </c>
      <c r="Z209" s="399"/>
      <c r="AA209" s="397" t="s">
        <v>4</v>
      </c>
      <c r="AB209" s="398"/>
      <c r="AC209" s="399"/>
      <c r="AD209" s="326" t="s">
        <v>5</v>
      </c>
      <c r="AE209" s="327"/>
      <c r="AF209" s="328"/>
    </row>
    <row r="210" spans="2:32" ht="12" customHeight="1" thickBot="1">
      <c r="B210" s="395"/>
      <c r="C210" s="396"/>
      <c r="D210" s="329" t="str">
        <f>B212</f>
        <v>神野徹</v>
      </c>
      <c r="E210" s="330"/>
      <c r="F210" s="330"/>
      <c r="G210" s="331"/>
      <c r="H210" s="332" t="str">
        <f>B215</f>
        <v>木村智也</v>
      </c>
      <c r="I210" s="330"/>
      <c r="J210" s="330"/>
      <c r="K210" s="331"/>
      <c r="L210" s="332" t="str">
        <f>B218</f>
        <v>石川祥</v>
      </c>
      <c r="M210" s="330"/>
      <c r="N210" s="330"/>
      <c r="O210" s="331"/>
      <c r="P210" s="332" t="str">
        <f>B221</f>
        <v>松元俊明</v>
      </c>
      <c r="Q210" s="330"/>
      <c r="R210" s="330"/>
      <c r="S210" s="429"/>
      <c r="T210" s="333" t="s">
        <v>2</v>
      </c>
      <c r="U210" s="334"/>
      <c r="V210" s="334"/>
      <c r="W210" s="335"/>
      <c r="X210" s="46"/>
      <c r="Y210" s="44" t="s">
        <v>6</v>
      </c>
      <c r="Z210" s="40" t="s">
        <v>7</v>
      </c>
      <c r="AA210" s="44" t="s">
        <v>96</v>
      </c>
      <c r="AB210" s="40" t="s">
        <v>8</v>
      </c>
      <c r="AC210" s="41" t="s">
        <v>9</v>
      </c>
      <c r="AD210" s="40" t="s">
        <v>13</v>
      </c>
      <c r="AE210" s="40" t="s">
        <v>8</v>
      </c>
      <c r="AF210" s="41" t="s">
        <v>9</v>
      </c>
    </row>
    <row r="211" spans="2:32" ht="12" customHeight="1">
      <c r="B211" s="121" t="s">
        <v>28</v>
      </c>
      <c r="C211" s="122" t="s">
        <v>254</v>
      </c>
      <c r="D211" s="385"/>
      <c r="E211" s="386"/>
      <c r="F211" s="386"/>
      <c r="G211" s="387"/>
      <c r="H211" s="264">
        <v>21</v>
      </c>
      <c r="I211" s="91" t="str">
        <f>IF(H211="","","-")</f>
        <v>-</v>
      </c>
      <c r="J211" s="266">
        <v>19</v>
      </c>
      <c r="K211" s="304" t="str">
        <f>IF(H211&lt;&gt;"",IF(H211&gt;J211,IF(H212&gt;J212,"○",IF(H213&gt;J213,"○","×")),IF(H212&gt;J212,IF(H213&gt;J213,"○","×"),"×")),"")</f>
        <v>○</v>
      </c>
      <c r="L211" s="264">
        <v>21</v>
      </c>
      <c r="M211" s="92" t="str">
        <f aca="true" t="shared" si="36" ref="M211:M216">IF(L211="","","-")</f>
        <v>-</v>
      </c>
      <c r="N211" s="269">
        <v>17</v>
      </c>
      <c r="O211" s="304" t="str">
        <f>IF(L211&lt;&gt;"",IF(L211&gt;N211,IF(L212&gt;N212,"○",IF(L213&gt;N213,"○","×")),IF(L212&gt;N212,IF(L213&gt;N213,"○","×"),"×")),"")</f>
        <v>○</v>
      </c>
      <c r="P211" s="274">
        <v>21</v>
      </c>
      <c r="Q211" s="92" t="str">
        <f aca="true" t="shared" si="37" ref="Q211:Q219">IF(P211="","","-")</f>
        <v>-</v>
      </c>
      <c r="R211" s="266">
        <v>14</v>
      </c>
      <c r="S211" s="305" t="str">
        <f>IF(P211&lt;&gt;"",IF(P211&gt;R211,IF(P212&gt;R212,"○",IF(P213&gt;R213,"○","×")),IF(P212&gt;R212,IF(P213&gt;R213,"○","×"),"×")),"")</f>
        <v>○</v>
      </c>
      <c r="T211" s="289" t="s">
        <v>251</v>
      </c>
      <c r="U211" s="290"/>
      <c r="V211" s="290"/>
      <c r="W211" s="291"/>
      <c r="X211" s="46"/>
      <c r="Y211" s="64"/>
      <c r="Z211" s="65"/>
      <c r="AA211" s="45"/>
      <c r="AB211" s="43"/>
      <c r="AC211" s="54"/>
      <c r="AD211" s="65"/>
      <c r="AE211" s="65"/>
      <c r="AF211" s="66"/>
    </row>
    <row r="212" spans="2:32" ht="12" customHeight="1">
      <c r="B212" s="121" t="s">
        <v>27</v>
      </c>
      <c r="C212" s="122" t="s">
        <v>168</v>
      </c>
      <c r="D212" s="388"/>
      <c r="E212" s="316"/>
      <c r="F212" s="316"/>
      <c r="G212" s="317"/>
      <c r="H212" s="264"/>
      <c r="I212" s="91">
        <f>IF(H212="","","-")</f>
      </c>
      <c r="J212" s="267"/>
      <c r="K212" s="299"/>
      <c r="L212" s="264"/>
      <c r="M212" s="91">
        <f t="shared" si="36"/>
      </c>
      <c r="N212" s="266"/>
      <c r="O212" s="299"/>
      <c r="P212" s="264"/>
      <c r="Q212" s="91">
        <f t="shared" si="37"/>
      </c>
      <c r="R212" s="266"/>
      <c r="S212" s="302"/>
      <c r="T212" s="292"/>
      <c r="U212" s="293"/>
      <c r="V212" s="293"/>
      <c r="W212" s="294"/>
      <c r="X212" s="46"/>
      <c r="Y212" s="64">
        <f>COUNTIF(D211:S213,"○")</f>
        <v>3</v>
      </c>
      <c r="Z212" s="65">
        <f>COUNTIF(D211:S213,"×")</f>
        <v>0</v>
      </c>
      <c r="AA212" s="56">
        <f>(IF((D211&gt;F211),1,0))+(IF((D212&gt;F212),1,0))+(IF((D213&gt;F213),1,0))+(IF((H211&gt;J211),1,0))+(IF((H212&gt;J212),1,0))+(IF((H213&gt;J213),1,0))+(IF((L211&gt;N211),1,0))+(IF((L212&gt;N212),1,0))+(IF((L213&gt;N213),1,0))+(IF((P211&gt;R211),1,0))+(IF((P212&gt;R212),1,0))+(IF((P213&gt;R213),1,0))</f>
        <v>6</v>
      </c>
      <c r="AB212" s="57">
        <f>(IF((D211&lt;F211),1,0))+(IF((D212&lt;F212),1,0))+(IF((D213&lt;F213),1,0))+(IF((H211&lt;J211),1,0))+(IF((H212&lt;J212),1,0))+(IF((H213&lt;J213),1,0))+(IF((L211&lt;N211),1,0))+(IF((L212&lt;N212),1,0))+(IF((L213&lt;N213),1,0))+(IF((P211&lt;R211),1,0))+(IF((P212&lt;R212),1,0))+(IF((P213&lt;R213),1,0))</f>
        <v>0</v>
      </c>
      <c r="AC212" s="58">
        <f>AA212-AB212</f>
        <v>6</v>
      </c>
      <c r="AD212" s="65">
        <f>SUM(D211:D213,H211:H213,L211:L213,P211:P213)</f>
        <v>131</v>
      </c>
      <c r="AE212" s="65">
        <f>SUM(F211:F213,J211:J213,N211:N213,R211:R213)</f>
        <v>103</v>
      </c>
      <c r="AF212" s="66">
        <f>AD212-AE212</f>
        <v>28</v>
      </c>
    </row>
    <row r="213" spans="2:32" ht="12" customHeight="1">
      <c r="B213" s="123"/>
      <c r="C213" s="124"/>
      <c r="D213" s="389"/>
      <c r="E213" s="390"/>
      <c r="F213" s="390"/>
      <c r="G213" s="391"/>
      <c r="H213" s="265">
        <v>26</v>
      </c>
      <c r="I213" s="91" t="str">
        <f>IF(H213="","","-")</f>
        <v>-</v>
      </c>
      <c r="J213" s="268">
        <v>24</v>
      </c>
      <c r="K213" s="300"/>
      <c r="L213" s="265">
        <v>21</v>
      </c>
      <c r="M213" s="93" t="str">
        <f t="shared" si="36"/>
        <v>-</v>
      </c>
      <c r="N213" s="268">
        <v>14</v>
      </c>
      <c r="O213" s="299"/>
      <c r="P213" s="265">
        <v>21</v>
      </c>
      <c r="Q213" s="93" t="str">
        <f t="shared" si="37"/>
        <v>-</v>
      </c>
      <c r="R213" s="268">
        <v>15</v>
      </c>
      <c r="S213" s="302"/>
      <c r="T213" s="61">
        <f>Y212</f>
        <v>3</v>
      </c>
      <c r="U213" s="62" t="s">
        <v>12</v>
      </c>
      <c r="V213" s="62">
        <f>Z212</f>
        <v>0</v>
      </c>
      <c r="W213" s="63" t="s">
        <v>7</v>
      </c>
      <c r="X213" s="46"/>
      <c r="Y213" s="64"/>
      <c r="Z213" s="65"/>
      <c r="AA213" s="64"/>
      <c r="AB213" s="65"/>
      <c r="AC213" s="66"/>
      <c r="AD213" s="65"/>
      <c r="AE213" s="65"/>
      <c r="AF213" s="66"/>
    </row>
    <row r="214" spans="2:32" ht="12" customHeight="1">
      <c r="B214" s="121" t="s">
        <v>46</v>
      </c>
      <c r="C214" s="125" t="s">
        <v>48</v>
      </c>
      <c r="D214" s="94">
        <f>IF(J211="","",J211)</f>
        <v>19</v>
      </c>
      <c r="E214" s="91" t="str">
        <f aca="true" t="shared" si="38" ref="E214:E222">IF(D214="","","-")</f>
        <v>-</v>
      </c>
      <c r="F214" s="38">
        <f>IF(H211="","",H211)</f>
        <v>21</v>
      </c>
      <c r="G214" s="306" t="str">
        <f>IF(K211="","",IF(K211="○","×",IF(K211="×","○")))</f>
        <v>×</v>
      </c>
      <c r="H214" s="312"/>
      <c r="I214" s="313"/>
      <c r="J214" s="313"/>
      <c r="K214" s="314"/>
      <c r="L214" s="264">
        <v>21</v>
      </c>
      <c r="M214" s="91" t="str">
        <f t="shared" si="36"/>
        <v>-</v>
      </c>
      <c r="N214" s="266">
        <v>14</v>
      </c>
      <c r="O214" s="298" t="str">
        <f>IF(L214&lt;&gt;"",IF(L214&gt;N214,IF(L215&gt;N215,"○",IF(L216&gt;N216,"○","×")),IF(L215&gt;N215,IF(L216&gt;N216,"○","×"),"×")),"")</f>
        <v>○</v>
      </c>
      <c r="P214" s="264">
        <v>21</v>
      </c>
      <c r="Q214" s="91" t="str">
        <f t="shared" si="37"/>
        <v>-</v>
      </c>
      <c r="R214" s="266">
        <v>7</v>
      </c>
      <c r="S214" s="301" t="str">
        <f>IF(P214&lt;&gt;"",IF(P214&gt;R214,IF(P215&gt;R215,"○",IF(P216&gt;R216,"○","×")),IF(P215&gt;R215,IF(P216&gt;R216,"○","×"),"×")),"")</f>
        <v>○</v>
      </c>
      <c r="T214" s="295" t="s">
        <v>257</v>
      </c>
      <c r="U214" s="296"/>
      <c r="V214" s="296"/>
      <c r="W214" s="297"/>
      <c r="X214" s="46"/>
      <c r="Y214" s="45"/>
      <c r="Z214" s="43"/>
      <c r="AA214" s="45"/>
      <c r="AB214" s="43"/>
      <c r="AC214" s="54"/>
      <c r="AD214" s="43"/>
      <c r="AE214" s="43"/>
      <c r="AF214" s="54"/>
    </row>
    <row r="215" spans="2:32" ht="12" customHeight="1">
      <c r="B215" s="121" t="s">
        <v>54</v>
      </c>
      <c r="C215" s="122" t="s">
        <v>48</v>
      </c>
      <c r="D215" s="94">
        <f>IF(J212="","",J212)</f>
      </c>
      <c r="E215" s="91">
        <f t="shared" si="38"/>
      </c>
      <c r="F215" s="38">
        <f>IF(H212="","",H212)</f>
      </c>
      <c r="G215" s="307">
        <f>IF(I212="","",I212)</f>
      </c>
      <c r="H215" s="315"/>
      <c r="I215" s="316"/>
      <c r="J215" s="316"/>
      <c r="K215" s="317"/>
      <c r="L215" s="264"/>
      <c r="M215" s="91">
        <f t="shared" si="36"/>
      </c>
      <c r="N215" s="266"/>
      <c r="O215" s="299"/>
      <c r="P215" s="264">
        <v>21</v>
      </c>
      <c r="Q215" s="91" t="str">
        <f t="shared" si="37"/>
        <v>-</v>
      </c>
      <c r="R215" s="266">
        <v>16</v>
      </c>
      <c r="S215" s="302"/>
      <c r="T215" s="292"/>
      <c r="U215" s="293"/>
      <c r="V215" s="293"/>
      <c r="W215" s="294"/>
      <c r="X215" s="46"/>
      <c r="Y215" s="64">
        <f>COUNTIF(D214:S216,"○")</f>
        <v>2</v>
      </c>
      <c r="Z215" s="65">
        <f>COUNTIF(D214:S216,"×")</f>
        <v>1</v>
      </c>
      <c r="AA215" s="56">
        <f>(IF((D214&gt;F214),1,0))+(IF((D215&gt;F215),1,0))+(IF((D216&gt;F216),1,0))+(IF((H214&gt;J214),1,0))+(IF((H215&gt;J215),1,0))+(IF((H216&gt;J216),1,0))+(IF((L214&gt;N214),1,0))+(IF((L215&gt;N215),1,0))+(IF((L216&gt;N216),1,0))+(IF((P214&gt;R214),1,0))+(IF((P215&gt;R215),1,0))+(IF((P216&gt;R216),1,0))</f>
        <v>4</v>
      </c>
      <c r="AB215" s="57">
        <f>(IF((D214&lt;F214),1,0))+(IF((D215&lt;F215),1,0))+(IF((D216&lt;F216),1,0))+(IF((H214&lt;J214),1,0))+(IF((H215&lt;J215),1,0))+(IF((H216&lt;J216),1,0))+(IF((L214&lt;N214),1,0))+(IF((L215&lt;N215),1,0))+(IF((L216&lt;N216),1,0))+(IF((P214&lt;R214),1,0))+(IF((P215&lt;R215),1,0))+(IF((P216&lt;R216),1,0))</f>
        <v>2</v>
      </c>
      <c r="AC215" s="58">
        <f>AA215-AB215</f>
        <v>2</v>
      </c>
      <c r="AD215" s="65">
        <f>SUM(D214:D216,H214:H216,L214:L216,P214:P216)</f>
        <v>127</v>
      </c>
      <c r="AE215" s="65">
        <f>SUM(F214:F216,J214:J216,N214:N216,R214:R216)</f>
        <v>102</v>
      </c>
      <c r="AF215" s="66">
        <f>AD215-AE215</f>
        <v>25</v>
      </c>
    </row>
    <row r="216" spans="2:32" ht="12" customHeight="1">
      <c r="B216" s="123"/>
      <c r="C216" s="126"/>
      <c r="D216" s="95">
        <f>IF(J213="","",J213)</f>
        <v>24</v>
      </c>
      <c r="E216" s="91" t="str">
        <f t="shared" si="38"/>
        <v>-</v>
      </c>
      <c r="F216" s="96">
        <f>IF(H213="","",H213)</f>
        <v>26</v>
      </c>
      <c r="G216" s="366" t="str">
        <f>IF(I213="","",I213)</f>
        <v>-</v>
      </c>
      <c r="H216" s="392"/>
      <c r="I216" s="390"/>
      <c r="J216" s="390"/>
      <c r="K216" s="391"/>
      <c r="L216" s="265">
        <v>21</v>
      </c>
      <c r="M216" s="91" t="str">
        <f t="shared" si="36"/>
        <v>-</v>
      </c>
      <c r="N216" s="268">
        <v>18</v>
      </c>
      <c r="O216" s="300"/>
      <c r="P216" s="265"/>
      <c r="Q216" s="93">
        <f t="shared" si="37"/>
      </c>
      <c r="R216" s="268"/>
      <c r="S216" s="303"/>
      <c r="T216" s="61">
        <f>Y215</f>
        <v>2</v>
      </c>
      <c r="U216" s="62" t="s">
        <v>12</v>
      </c>
      <c r="V216" s="62">
        <f>Z215</f>
        <v>1</v>
      </c>
      <c r="W216" s="63" t="s">
        <v>7</v>
      </c>
      <c r="X216" s="46"/>
      <c r="Y216" s="75"/>
      <c r="Z216" s="76"/>
      <c r="AA216" s="75"/>
      <c r="AB216" s="222"/>
      <c r="AC216" s="223"/>
      <c r="AD216" s="76"/>
      <c r="AE216" s="76"/>
      <c r="AF216" s="77"/>
    </row>
    <row r="217" spans="2:32" ht="12" customHeight="1">
      <c r="B217" s="127" t="s">
        <v>58</v>
      </c>
      <c r="C217" s="122" t="s">
        <v>86</v>
      </c>
      <c r="D217" s="94">
        <f>IF(N211="","",N211)</f>
        <v>17</v>
      </c>
      <c r="E217" s="97" t="str">
        <f t="shared" si="38"/>
        <v>-</v>
      </c>
      <c r="F217" s="38">
        <f>IF(L211="","",L211)</f>
        <v>21</v>
      </c>
      <c r="G217" s="306" t="str">
        <f>IF(O211="","",IF(O211="○","×",IF(O211="×","○")))</f>
        <v>×</v>
      </c>
      <c r="H217" s="98">
        <f>IF(N214="","",N214)</f>
        <v>14</v>
      </c>
      <c r="I217" s="91" t="str">
        <f aca="true" t="shared" si="39" ref="I217:I222">IF(H217="","","-")</f>
        <v>-</v>
      </c>
      <c r="J217" s="38">
        <f>IF(L214="","",L214)</f>
        <v>21</v>
      </c>
      <c r="K217" s="306" t="str">
        <f>IF(O214="","",IF(O214="○","×",IF(O214="×","○")))</f>
        <v>×</v>
      </c>
      <c r="L217" s="312"/>
      <c r="M217" s="313"/>
      <c r="N217" s="313"/>
      <c r="O217" s="314"/>
      <c r="P217" s="264">
        <v>21</v>
      </c>
      <c r="Q217" s="91" t="str">
        <f t="shared" si="37"/>
        <v>-</v>
      </c>
      <c r="R217" s="266">
        <v>12</v>
      </c>
      <c r="S217" s="302" t="str">
        <f>IF(P217&lt;&gt;"",IF(P217&gt;R217,IF(P218&gt;R218,"○",IF(P219&gt;R219,"○","×")),IF(P218&gt;R218,IF(P219&gt;R219,"○","×"),"×")),"")</f>
        <v>○</v>
      </c>
      <c r="T217" s="295" t="s">
        <v>271</v>
      </c>
      <c r="U217" s="296"/>
      <c r="V217" s="296"/>
      <c r="W217" s="297"/>
      <c r="X217" s="46"/>
      <c r="Y217" s="64"/>
      <c r="Z217" s="65"/>
      <c r="AA217" s="64"/>
      <c r="AB217" s="208"/>
      <c r="AC217" s="220"/>
      <c r="AD217" s="65"/>
      <c r="AE217" s="65"/>
      <c r="AF217" s="66"/>
    </row>
    <row r="218" spans="2:32" ht="12" customHeight="1">
      <c r="B218" s="127" t="s">
        <v>57</v>
      </c>
      <c r="C218" s="122" t="s">
        <v>86</v>
      </c>
      <c r="D218" s="94">
        <f>IF(N212="","",N212)</f>
      </c>
      <c r="E218" s="91">
        <f t="shared" si="38"/>
      </c>
      <c r="F218" s="38">
        <f>IF(L212="","",L212)</f>
      </c>
      <c r="G218" s="307">
        <f>IF(I215="","",I215)</f>
      </c>
      <c r="H218" s="98">
        <f>IF(N215="","",N215)</f>
      </c>
      <c r="I218" s="91">
        <f t="shared" si="39"/>
      </c>
      <c r="J218" s="38">
        <f>IF(L215="","",L215)</f>
      </c>
      <c r="K218" s="307">
        <f>IF(M215="","",M215)</f>
      </c>
      <c r="L218" s="315"/>
      <c r="M218" s="316"/>
      <c r="N218" s="316"/>
      <c r="O218" s="317"/>
      <c r="P218" s="264">
        <v>21</v>
      </c>
      <c r="Q218" s="91" t="str">
        <f t="shared" si="37"/>
        <v>-</v>
      </c>
      <c r="R218" s="266">
        <v>17</v>
      </c>
      <c r="S218" s="302"/>
      <c r="T218" s="292"/>
      <c r="U218" s="293"/>
      <c r="V218" s="293"/>
      <c r="W218" s="294"/>
      <c r="X218" s="46"/>
      <c r="Y218" s="64">
        <f>COUNTIF(D217:S219,"○")</f>
        <v>1</v>
      </c>
      <c r="Z218" s="65">
        <f>COUNTIF(D217:S219,"×")</f>
        <v>2</v>
      </c>
      <c r="AA218" s="56">
        <f>(IF((D217&gt;F217),1,0))+(IF((D218&gt;F218),1,0))+(IF((D219&gt;F219),1,0))+(IF((H217&gt;J217),1,0))+(IF((H218&gt;J218),1,0))+(IF((H219&gt;J219),1,0))+(IF((L217&gt;N217),1,0))+(IF((L218&gt;N218),1,0))+(IF((L219&gt;N219),1,0))+(IF((P217&gt;R217),1,0))+(IF((P218&gt;R218),1,0))+(IF((P219&gt;R219),1,0))</f>
        <v>2</v>
      </c>
      <c r="AB218" s="221">
        <f>(IF((D217&lt;F217),1,0))+(IF((D218&lt;F218),1,0))+(IF((D219&lt;F219),1,0))+(IF((H217&lt;J217),1,0))+(IF((H218&lt;J218),1,0))+(IF((H219&lt;J219),1,0))+(IF((L217&lt;N217),1,0))+(IF((L218&lt;N218),1,0))+(IF((L219&lt;N219),1,0))+(IF((P217&lt;R217),1,0))+(IF((P218&lt;R218),1,0))+(IF((P219&lt;R219),1,0))</f>
        <v>4</v>
      </c>
      <c r="AC218" s="220">
        <f>AA218-AB218</f>
        <v>-2</v>
      </c>
      <c r="AD218" s="65">
        <f>SUM(D217:D219,H217:H219,L217:L219,P217:P219)</f>
        <v>105</v>
      </c>
      <c r="AE218" s="65">
        <f>SUM(F217:F219,J217:J219,N217:N219,R217:R219)</f>
        <v>113</v>
      </c>
      <c r="AF218" s="66">
        <f>AD218-AE218</f>
        <v>-8</v>
      </c>
    </row>
    <row r="219" spans="2:32" ht="12" customHeight="1">
      <c r="B219" s="123"/>
      <c r="C219" s="124"/>
      <c r="D219" s="95">
        <f>IF(N213="","",N213)</f>
        <v>14</v>
      </c>
      <c r="E219" s="93" t="str">
        <f t="shared" si="38"/>
        <v>-</v>
      </c>
      <c r="F219" s="96">
        <f>IF(L213="","",L213)</f>
        <v>21</v>
      </c>
      <c r="G219" s="366">
        <f>IF(I216="","",I216)</f>
      </c>
      <c r="H219" s="99">
        <f>IF(N216="","",N216)</f>
        <v>18</v>
      </c>
      <c r="I219" s="91" t="str">
        <f t="shared" si="39"/>
        <v>-</v>
      </c>
      <c r="J219" s="96">
        <f>IF(L216="","",L216)</f>
        <v>21</v>
      </c>
      <c r="K219" s="366" t="str">
        <f>IF(M216="","",M216)</f>
        <v>-</v>
      </c>
      <c r="L219" s="392"/>
      <c r="M219" s="390"/>
      <c r="N219" s="390"/>
      <c r="O219" s="391"/>
      <c r="P219" s="265"/>
      <c r="Q219" s="91">
        <f t="shared" si="37"/>
      </c>
      <c r="R219" s="268"/>
      <c r="S219" s="303"/>
      <c r="T219" s="61">
        <f>Y218</f>
        <v>1</v>
      </c>
      <c r="U219" s="62" t="s">
        <v>12</v>
      </c>
      <c r="V219" s="62">
        <f>Z218</f>
        <v>2</v>
      </c>
      <c r="W219" s="63" t="s">
        <v>7</v>
      </c>
      <c r="X219" s="46"/>
      <c r="Y219" s="64"/>
      <c r="Z219" s="65"/>
      <c r="AA219" s="64"/>
      <c r="AB219" s="208"/>
      <c r="AC219" s="220"/>
      <c r="AD219" s="65"/>
      <c r="AE219" s="65"/>
      <c r="AF219" s="66"/>
    </row>
    <row r="220" spans="2:32" ht="12" customHeight="1">
      <c r="B220" s="128" t="s">
        <v>192</v>
      </c>
      <c r="C220" s="125" t="s">
        <v>85</v>
      </c>
      <c r="D220" s="94">
        <f>IF(R211="","",R211)</f>
        <v>14</v>
      </c>
      <c r="E220" s="91" t="str">
        <f t="shared" si="38"/>
        <v>-</v>
      </c>
      <c r="F220" s="38">
        <f>IF(P211="","",P211)</f>
        <v>21</v>
      </c>
      <c r="G220" s="306" t="str">
        <f>IF(S211="","",IF(S211="○","×",IF(S211="×","○")))</f>
        <v>×</v>
      </c>
      <c r="H220" s="98">
        <f>IF(R214="","",R214)</f>
        <v>7</v>
      </c>
      <c r="I220" s="97" t="str">
        <f t="shared" si="39"/>
        <v>-</v>
      </c>
      <c r="J220" s="38">
        <f>IF(P214="","",P214)</f>
        <v>21</v>
      </c>
      <c r="K220" s="306" t="str">
        <f>IF(S214="","",IF(S214="○","×",IF(S214="×","○")))</f>
        <v>×</v>
      </c>
      <c r="L220" s="100">
        <f>IF(R217="","",R217)</f>
        <v>12</v>
      </c>
      <c r="M220" s="91" t="str">
        <f>IF(L220="","","-")</f>
        <v>-</v>
      </c>
      <c r="N220" s="42">
        <f>IF(P217="","",P217)</f>
        <v>21</v>
      </c>
      <c r="O220" s="306" t="str">
        <f>IF(S217="","",IF(S217="○","×",IF(S217="×","○")))</f>
        <v>×</v>
      </c>
      <c r="P220" s="312"/>
      <c r="Q220" s="313"/>
      <c r="R220" s="313"/>
      <c r="S220" s="414"/>
      <c r="T220" s="295" t="s">
        <v>272</v>
      </c>
      <c r="U220" s="296"/>
      <c r="V220" s="296"/>
      <c r="W220" s="297"/>
      <c r="X220" s="46"/>
      <c r="Y220" s="45"/>
      <c r="Z220" s="43"/>
      <c r="AA220" s="45"/>
      <c r="AB220" s="199"/>
      <c r="AC220" s="219"/>
      <c r="AD220" s="43"/>
      <c r="AE220" s="43"/>
      <c r="AF220" s="54"/>
    </row>
    <row r="221" spans="2:32" ht="12" customHeight="1">
      <c r="B221" s="127" t="s">
        <v>193</v>
      </c>
      <c r="C221" s="122" t="s">
        <v>85</v>
      </c>
      <c r="D221" s="94">
        <f>IF(R212="","",R212)</f>
      </c>
      <c r="E221" s="91">
        <f t="shared" si="38"/>
      </c>
      <c r="F221" s="38">
        <f>IF(P212="","",P212)</f>
      </c>
      <c r="G221" s="307">
        <f>IF(I218="","",I218)</f>
      </c>
      <c r="H221" s="98">
        <f>IF(R215="","",R215)</f>
        <v>16</v>
      </c>
      <c r="I221" s="91" t="str">
        <f t="shared" si="39"/>
        <v>-</v>
      </c>
      <c r="J221" s="38">
        <f>IF(P215="","",P215)</f>
        <v>21</v>
      </c>
      <c r="K221" s="307">
        <f>IF(M218="","",M218)</f>
      </c>
      <c r="L221" s="98">
        <f>IF(R218="","",R218)</f>
        <v>17</v>
      </c>
      <c r="M221" s="91" t="str">
        <f>IF(L221="","","-")</f>
        <v>-</v>
      </c>
      <c r="N221" s="38">
        <f>IF(P218="","",P218)</f>
        <v>21</v>
      </c>
      <c r="O221" s="307" t="str">
        <f>IF(Q218="","",Q218)</f>
        <v>-</v>
      </c>
      <c r="P221" s="315"/>
      <c r="Q221" s="316"/>
      <c r="R221" s="316"/>
      <c r="S221" s="415"/>
      <c r="T221" s="292"/>
      <c r="U221" s="293"/>
      <c r="V221" s="293"/>
      <c r="W221" s="294"/>
      <c r="X221" s="46"/>
      <c r="Y221" s="64">
        <f>COUNTIF(D220:S222,"○")</f>
        <v>0</v>
      </c>
      <c r="Z221" s="65">
        <f>COUNTIF(D220:S222,"×")</f>
        <v>3</v>
      </c>
      <c r="AA221" s="56">
        <f>(IF((D220&gt;F220),1,0))+(IF((D221&gt;F221),1,0))+(IF((D222&gt;F222),1,0))+(IF((H220&gt;J220),1,0))+(IF((H221&gt;J221),1,0))+(IF((H222&gt;J222),1,0))+(IF((L220&gt;N220),1,0))+(IF((L221&gt;N221),1,0))+(IF((L222&gt;N222),1,0))+(IF((P220&gt;R220),1,0))+(IF((P221&gt;R221),1,0))+(IF((P222&gt;R222),1,0))</f>
        <v>0</v>
      </c>
      <c r="AB221" s="221">
        <f>(IF((D220&lt;F220),1,0))+(IF((D221&lt;F221),1,0))+(IF((D222&lt;F222),1,0))+(IF((H220&lt;J220),1,0))+(IF((H221&lt;J221),1,0))+(IF((H222&lt;J222),1,0))+(IF((L220&lt;N220),1,0))+(IF((L221&lt;N221),1,0))+(IF((L222&lt;N222),1,0))+(IF((P220&lt;R220),1,0))+(IF((P221&lt;R221),1,0))+(IF((P222&lt;R222),1,0))</f>
        <v>6</v>
      </c>
      <c r="AC221" s="220">
        <f>AA221-AB221</f>
        <v>-6</v>
      </c>
      <c r="AD221" s="65">
        <f>SUM(D220:D222,H220:H222,L220:L222,P220:P222)</f>
        <v>81</v>
      </c>
      <c r="AE221" s="65">
        <f>SUM(F220:F222,J220:J222,N220:N222,R220:R222)</f>
        <v>126</v>
      </c>
      <c r="AF221" s="66">
        <f>AD221-AE221</f>
        <v>-45</v>
      </c>
    </row>
    <row r="222" spans="2:32" ht="12" customHeight="1" thickBot="1">
      <c r="B222" s="130"/>
      <c r="C222" s="131"/>
      <c r="D222" s="101">
        <f>IF(R213="","",R213)</f>
        <v>15</v>
      </c>
      <c r="E222" s="102" t="str">
        <f t="shared" si="38"/>
        <v>-</v>
      </c>
      <c r="F222" s="39">
        <f>IF(P213="","",P213)</f>
        <v>21</v>
      </c>
      <c r="G222" s="311" t="str">
        <f>IF(I219="","",I219)</f>
        <v>-</v>
      </c>
      <c r="H222" s="103">
        <f>IF(R216="","",R216)</f>
      </c>
      <c r="I222" s="102">
        <f t="shared" si="39"/>
      </c>
      <c r="J222" s="39">
        <f>IF(P216="","",P216)</f>
      </c>
      <c r="K222" s="311">
        <f>IF(M219="","",M219)</f>
      </c>
      <c r="L222" s="103">
        <f>IF(R219="","",R219)</f>
      </c>
      <c r="M222" s="102">
        <f>IF(L222="","","-")</f>
      </c>
      <c r="N222" s="39">
        <f>IF(P219="","",P219)</f>
      </c>
      <c r="O222" s="311">
        <f>IF(Q219="","",Q219)</f>
      </c>
      <c r="P222" s="318"/>
      <c r="Q222" s="319"/>
      <c r="R222" s="319"/>
      <c r="S222" s="416"/>
      <c r="T222" s="88">
        <f>Y221</f>
        <v>0</v>
      </c>
      <c r="U222" s="89" t="s">
        <v>12</v>
      </c>
      <c r="V222" s="89">
        <f>Z221</f>
        <v>3</v>
      </c>
      <c r="W222" s="90" t="s">
        <v>7</v>
      </c>
      <c r="X222" s="46"/>
      <c r="Y222" s="75"/>
      <c r="Z222" s="76"/>
      <c r="AA222" s="75"/>
      <c r="AB222" s="222"/>
      <c r="AC222" s="223"/>
      <c r="AD222" s="76"/>
      <c r="AE222" s="76"/>
      <c r="AF222" s="77"/>
    </row>
    <row r="223" spans="2:31" ht="12" customHeight="1">
      <c r="B223" s="141"/>
      <c r="C223" s="122"/>
      <c r="D223" s="138"/>
      <c r="E223" s="138"/>
      <c r="F223" s="138"/>
      <c r="G223" s="138"/>
      <c r="H223" s="38"/>
      <c r="I223" s="50"/>
      <c r="J223" s="138"/>
      <c r="K223" s="136"/>
      <c r="L223" s="38"/>
      <c r="M223" s="50"/>
      <c r="N223" s="142"/>
      <c r="O223" s="136"/>
      <c r="P223" s="38"/>
      <c r="Q223" s="50"/>
      <c r="R223" s="142"/>
      <c r="S223" s="136"/>
      <c r="T223" s="38"/>
      <c r="U223" s="50"/>
      <c r="V223" s="142"/>
      <c r="W223" s="136"/>
      <c r="X223" s="38"/>
      <c r="Y223" s="50"/>
      <c r="Z223" s="142"/>
      <c r="AA223" s="136"/>
      <c r="AB223" s="38"/>
      <c r="AC223" s="50"/>
      <c r="AD223" s="142"/>
      <c r="AE223" s="136"/>
    </row>
    <row r="224" spans="2:37" ht="12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25"/>
      <c r="AF224" s="25"/>
      <c r="AG224" s="25"/>
      <c r="AH224" s="25"/>
      <c r="AI224" s="25"/>
      <c r="AJ224" s="25"/>
      <c r="AK224" s="27"/>
    </row>
    <row r="225" spans="2:39" ht="15" customHeight="1">
      <c r="B225" s="405" t="s">
        <v>94</v>
      </c>
      <c r="C225" s="405"/>
      <c r="D225" s="432" t="s">
        <v>286</v>
      </c>
      <c r="E225" s="419"/>
      <c r="F225" s="419"/>
      <c r="G225" s="419"/>
      <c r="H225" s="419"/>
      <c r="I225" s="419"/>
      <c r="J225" s="419" t="s">
        <v>288</v>
      </c>
      <c r="K225" s="419"/>
      <c r="L225" s="419"/>
      <c r="M225" s="419"/>
      <c r="N225" s="419"/>
      <c r="O225" s="420"/>
      <c r="P225" s="421" t="s">
        <v>212</v>
      </c>
      <c r="Q225" s="422"/>
      <c r="R225" s="422"/>
      <c r="S225" s="423"/>
      <c r="T225" s="9"/>
      <c r="U225" s="9"/>
      <c r="V225" s="9"/>
      <c r="W225" s="9"/>
      <c r="X225" s="9"/>
      <c r="Y225" s="9"/>
      <c r="Z225" s="9"/>
      <c r="AA225" s="9"/>
      <c r="AB225" s="10"/>
      <c r="AC225" s="5"/>
      <c r="AD225" s="6"/>
      <c r="AE225" s="6"/>
      <c r="AF225" s="6"/>
      <c r="AG225" s="6"/>
      <c r="AH225" s="7"/>
      <c r="AI225" s="7"/>
      <c r="AJ225" s="7"/>
      <c r="AK225" s="8"/>
      <c r="AL225" s="25"/>
      <c r="AM225" s="25"/>
    </row>
    <row r="226" spans="2:39" ht="15" customHeight="1">
      <c r="B226" s="405"/>
      <c r="C226" s="405"/>
      <c r="D226" s="417" t="s">
        <v>287</v>
      </c>
      <c r="E226" s="418"/>
      <c r="F226" s="418"/>
      <c r="G226" s="418"/>
      <c r="H226" s="418"/>
      <c r="I226" s="418"/>
      <c r="J226" s="418" t="s">
        <v>288</v>
      </c>
      <c r="K226" s="418"/>
      <c r="L226" s="418"/>
      <c r="M226" s="418"/>
      <c r="N226" s="418"/>
      <c r="O226" s="427"/>
      <c r="P226" s="424"/>
      <c r="Q226" s="425"/>
      <c r="R226" s="425"/>
      <c r="S226" s="426"/>
      <c r="T226" s="272">
        <v>14</v>
      </c>
      <c r="U226" s="256">
        <v>21</v>
      </c>
      <c r="V226" s="257"/>
      <c r="W226" s="9"/>
      <c r="X226" s="9"/>
      <c r="Y226" s="9"/>
      <c r="Z226" s="9"/>
      <c r="AA226" s="9"/>
      <c r="AB226" s="10"/>
      <c r="AC226" s="5"/>
      <c r="AD226" s="6"/>
      <c r="AE226" s="6"/>
      <c r="AF226" s="6"/>
      <c r="AG226" s="6"/>
      <c r="AH226" s="7"/>
      <c r="AI226" s="7"/>
      <c r="AJ226" s="7"/>
      <c r="AK226" s="8"/>
      <c r="AL226" s="25"/>
      <c r="AM226" s="25"/>
    </row>
    <row r="227" spans="2:39" ht="4.5" customHeight="1">
      <c r="B227" s="405"/>
      <c r="C227" s="405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"/>
      <c r="Q227" s="1"/>
      <c r="R227" s="1"/>
      <c r="S227" s="1"/>
      <c r="T227" s="9"/>
      <c r="U227" s="9"/>
      <c r="V227" s="151"/>
      <c r="W227" s="13"/>
      <c r="X227" s="9"/>
      <c r="Y227" s="9"/>
      <c r="Z227" s="9"/>
      <c r="AA227" s="9"/>
      <c r="AB227" s="10"/>
      <c r="AC227" s="5"/>
      <c r="AD227" s="6"/>
      <c r="AE227" s="6"/>
      <c r="AF227" s="6"/>
      <c r="AG227" s="6"/>
      <c r="AH227" s="7"/>
      <c r="AI227" s="7"/>
      <c r="AJ227" s="7"/>
      <c r="AK227" s="8"/>
      <c r="AL227" s="25"/>
      <c r="AM227" s="25"/>
    </row>
    <row r="228" spans="2:41" ht="15" customHeight="1" thickBot="1">
      <c r="B228" s="405" t="s">
        <v>81</v>
      </c>
      <c r="C228" s="442"/>
      <c r="D228" s="432" t="s">
        <v>293</v>
      </c>
      <c r="E228" s="419"/>
      <c r="F228" s="419"/>
      <c r="G228" s="419"/>
      <c r="H228" s="419"/>
      <c r="I228" s="419"/>
      <c r="J228" s="419" t="s">
        <v>288</v>
      </c>
      <c r="K228" s="419"/>
      <c r="L228" s="419"/>
      <c r="M228" s="419"/>
      <c r="N228" s="419"/>
      <c r="O228" s="420"/>
      <c r="P228" s="421" t="s">
        <v>213</v>
      </c>
      <c r="Q228" s="422"/>
      <c r="R228" s="422"/>
      <c r="S228" s="423"/>
      <c r="T228" s="258">
        <v>21</v>
      </c>
      <c r="U228" s="259">
        <v>23</v>
      </c>
      <c r="V228" s="260"/>
      <c r="W228" s="16"/>
      <c r="X228" s="14"/>
      <c r="Y228" s="9"/>
      <c r="Z228" s="9"/>
      <c r="AA228" s="149" t="s">
        <v>10</v>
      </c>
      <c r="AB228" s="11"/>
      <c r="AC228" s="2"/>
      <c r="AD228" s="2"/>
      <c r="AE228" s="2"/>
      <c r="AF228" s="15"/>
      <c r="AG228" s="15"/>
      <c r="AH228" s="15"/>
      <c r="AI228" s="15"/>
      <c r="AJ228" s="15"/>
      <c r="AK228" s="8"/>
      <c r="AL228" s="25"/>
      <c r="AM228" s="25"/>
      <c r="AN228" s="25"/>
      <c r="AO228" s="6"/>
    </row>
    <row r="229" spans="2:41" ht="15" customHeight="1" thickTop="1">
      <c r="B229" s="405"/>
      <c r="C229" s="442"/>
      <c r="D229" s="417" t="s">
        <v>294</v>
      </c>
      <c r="E229" s="418"/>
      <c r="F229" s="418"/>
      <c r="G229" s="418"/>
      <c r="H229" s="418"/>
      <c r="I229" s="418"/>
      <c r="J229" s="418" t="s">
        <v>288</v>
      </c>
      <c r="K229" s="418"/>
      <c r="L229" s="418"/>
      <c r="M229" s="418"/>
      <c r="N229" s="418"/>
      <c r="O229" s="427"/>
      <c r="P229" s="424"/>
      <c r="Q229" s="425"/>
      <c r="R229" s="425"/>
      <c r="S229" s="426"/>
      <c r="T229" s="9"/>
      <c r="U229" s="9"/>
      <c r="V229" s="9"/>
      <c r="W229" s="9"/>
      <c r="X229" s="261">
        <v>12</v>
      </c>
      <c r="Y229" s="262">
        <v>17</v>
      </c>
      <c r="Z229" s="262"/>
      <c r="AA229" s="379" t="s">
        <v>126</v>
      </c>
      <c r="AB229" s="380"/>
      <c r="AC229" s="380"/>
      <c r="AD229" s="380"/>
      <c r="AE229" s="380"/>
      <c r="AF229" s="380" t="s">
        <v>371</v>
      </c>
      <c r="AG229" s="380"/>
      <c r="AH229" s="380"/>
      <c r="AI229" s="380"/>
      <c r="AJ229" s="400"/>
      <c r="AK229" s="8"/>
      <c r="AL229" s="25"/>
      <c r="AM229" s="25"/>
      <c r="AN229" s="25"/>
      <c r="AO229" s="6"/>
    </row>
    <row r="230" spans="2:41" ht="4.5" customHeight="1" thickBot="1">
      <c r="B230" s="29"/>
      <c r="C230" s="37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"/>
      <c r="Q230" s="1"/>
      <c r="R230" s="1"/>
      <c r="S230" s="1"/>
      <c r="T230" s="9"/>
      <c r="U230" s="9"/>
      <c r="V230" s="9"/>
      <c r="W230" s="9"/>
      <c r="X230" s="14"/>
      <c r="Y230" s="9"/>
      <c r="Z230" s="9"/>
      <c r="AA230" s="381"/>
      <c r="AB230" s="382"/>
      <c r="AC230" s="382"/>
      <c r="AD230" s="382"/>
      <c r="AE230" s="382"/>
      <c r="AF230" s="382"/>
      <c r="AG230" s="382"/>
      <c r="AH230" s="382"/>
      <c r="AI230" s="382"/>
      <c r="AJ230" s="401"/>
      <c r="AK230" s="116"/>
      <c r="AL230" s="27"/>
      <c r="AM230" s="27"/>
      <c r="AN230" s="27"/>
      <c r="AO230" s="6"/>
    </row>
    <row r="231" spans="2:41" ht="15" customHeight="1" thickTop="1">
      <c r="B231" s="32" t="s">
        <v>95</v>
      </c>
      <c r="C231" s="37"/>
      <c r="D231" s="432" t="s">
        <v>289</v>
      </c>
      <c r="E231" s="419"/>
      <c r="F231" s="419"/>
      <c r="G231" s="419"/>
      <c r="H231" s="419"/>
      <c r="I231" s="419"/>
      <c r="J231" s="419" t="s">
        <v>48</v>
      </c>
      <c r="K231" s="419"/>
      <c r="L231" s="419"/>
      <c r="M231" s="419"/>
      <c r="N231" s="419"/>
      <c r="O231" s="420"/>
      <c r="P231" s="421" t="s">
        <v>214</v>
      </c>
      <c r="Q231" s="422"/>
      <c r="R231" s="422"/>
      <c r="S231" s="423"/>
      <c r="T231" s="9"/>
      <c r="U231" s="9"/>
      <c r="V231" s="9"/>
      <c r="W231" s="9"/>
      <c r="X231" s="263">
        <v>21</v>
      </c>
      <c r="Y231" s="251">
        <v>21</v>
      </c>
      <c r="Z231" s="251"/>
      <c r="AA231" s="375" t="s">
        <v>367</v>
      </c>
      <c r="AB231" s="376"/>
      <c r="AC231" s="376"/>
      <c r="AD231" s="376"/>
      <c r="AE231" s="376"/>
      <c r="AF231" s="377" t="s">
        <v>288</v>
      </c>
      <c r="AG231" s="376"/>
      <c r="AH231" s="376"/>
      <c r="AI231" s="376"/>
      <c r="AJ231" s="378"/>
      <c r="AK231" s="6"/>
      <c r="AM231" s="6"/>
      <c r="AN231" s="6"/>
      <c r="AO231" s="6"/>
    </row>
    <row r="232" spans="2:41" ht="15" customHeight="1" thickBot="1">
      <c r="B232" s="29"/>
      <c r="C232" s="37"/>
      <c r="D232" s="417" t="s">
        <v>290</v>
      </c>
      <c r="E232" s="418"/>
      <c r="F232" s="418"/>
      <c r="G232" s="418"/>
      <c r="H232" s="418"/>
      <c r="I232" s="418"/>
      <c r="J232" s="418" t="s">
        <v>48</v>
      </c>
      <c r="K232" s="418"/>
      <c r="L232" s="418"/>
      <c r="M232" s="418"/>
      <c r="N232" s="418"/>
      <c r="O232" s="427"/>
      <c r="P232" s="424"/>
      <c r="Q232" s="425"/>
      <c r="R232" s="425"/>
      <c r="S232" s="426"/>
      <c r="T232" s="256">
        <v>6</v>
      </c>
      <c r="U232" s="256">
        <v>10</v>
      </c>
      <c r="V232" s="257"/>
      <c r="W232" s="187"/>
      <c r="X232" s="173"/>
      <c r="Y232" s="9"/>
      <c r="Z232" s="9"/>
      <c r="AA232" s="402" t="s">
        <v>11</v>
      </c>
      <c r="AB232" s="402"/>
      <c r="AC232" s="402"/>
      <c r="AD232" s="402"/>
      <c r="AE232" s="402"/>
      <c r="AF232" s="402"/>
      <c r="AG232" s="402"/>
      <c r="AH232" s="402"/>
      <c r="AI232" s="402"/>
      <c r="AJ232" s="402"/>
      <c r="AK232" s="6"/>
      <c r="AM232" s="6"/>
      <c r="AN232" s="6"/>
      <c r="AO232" s="6"/>
    </row>
    <row r="233" spans="2:40" ht="4.5" customHeight="1" thickTop="1">
      <c r="B233" s="29"/>
      <c r="C233" s="37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"/>
      <c r="Q233" s="1"/>
      <c r="R233" s="1"/>
      <c r="S233" s="1"/>
      <c r="T233" s="9"/>
      <c r="U233" s="9"/>
      <c r="V233" s="172"/>
      <c r="W233" s="9"/>
      <c r="X233" s="9"/>
      <c r="Y233" s="9"/>
      <c r="Z233" s="9"/>
      <c r="AA233" s="403"/>
      <c r="AB233" s="403"/>
      <c r="AC233" s="403"/>
      <c r="AD233" s="403"/>
      <c r="AE233" s="403"/>
      <c r="AF233" s="403"/>
      <c r="AG233" s="403"/>
      <c r="AH233" s="403"/>
      <c r="AI233" s="403"/>
      <c r="AJ233" s="403"/>
      <c r="AK233" s="6"/>
      <c r="AM233" s="6"/>
      <c r="AN233" s="6"/>
    </row>
    <row r="234" spans="2:40" ht="15" customHeight="1" thickBot="1">
      <c r="B234" s="29"/>
      <c r="C234" s="37"/>
      <c r="D234" s="432" t="s">
        <v>291</v>
      </c>
      <c r="E234" s="419"/>
      <c r="F234" s="419"/>
      <c r="G234" s="419"/>
      <c r="H234" s="419"/>
      <c r="I234" s="419"/>
      <c r="J234" s="419" t="s">
        <v>288</v>
      </c>
      <c r="K234" s="419"/>
      <c r="L234" s="419"/>
      <c r="M234" s="419"/>
      <c r="N234" s="419"/>
      <c r="O234" s="420"/>
      <c r="P234" s="421" t="s">
        <v>215</v>
      </c>
      <c r="Q234" s="422"/>
      <c r="R234" s="422"/>
      <c r="S234" s="423"/>
      <c r="T234" s="258">
        <v>21</v>
      </c>
      <c r="U234" s="259">
        <v>21</v>
      </c>
      <c r="V234" s="260"/>
      <c r="W234" s="9"/>
      <c r="X234" s="9"/>
      <c r="Y234" s="9"/>
      <c r="Z234" s="9"/>
      <c r="AA234" s="383" t="s">
        <v>369</v>
      </c>
      <c r="AB234" s="384"/>
      <c r="AC234" s="384"/>
      <c r="AD234" s="384"/>
      <c r="AE234" s="384"/>
      <c r="AF234" s="373" t="s">
        <v>288</v>
      </c>
      <c r="AG234" s="373"/>
      <c r="AH234" s="373"/>
      <c r="AI234" s="373"/>
      <c r="AJ234" s="374"/>
      <c r="AK234" s="7"/>
      <c r="AM234" s="6"/>
      <c r="AN234" s="6"/>
    </row>
    <row r="235" spans="2:40" ht="15" customHeight="1" thickTop="1">
      <c r="B235" s="145" t="s">
        <v>202</v>
      </c>
      <c r="C235" s="37"/>
      <c r="D235" s="417" t="s">
        <v>292</v>
      </c>
      <c r="E235" s="418"/>
      <c r="F235" s="418"/>
      <c r="G235" s="418"/>
      <c r="H235" s="418"/>
      <c r="I235" s="418"/>
      <c r="J235" s="418" t="s">
        <v>288</v>
      </c>
      <c r="K235" s="418"/>
      <c r="L235" s="418"/>
      <c r="M235" s="418"/>
      <c r="N235" s="418"/>
      <c r="O235" s="427"/>
      <c r="P235" s="424"/>
      <c r="Q235" s="425"/>
      <c r="R235" s="425"/>
      <c r="S235" s="426"/>
      <c r="T235" s="9"/>
      <c r="U235" s="9"/>
      <c r="V235" s="9"/>
      <c r="W235" s="9"/>
      <c r="X235" s="9"/>
      <c r="Y235" s="9"/>
      <c r="Z235" s="9"/>
      <c r="AA235" s="375" t="s">
        <v>129</v>
      </c>
      <c r="AB235" s="376"/>
      <c r="AC235" s="376"/>
      <c r="AD235" s="376"/>
      <c r="AE235" s="376"/>
      <c r="AF235" s="377" t="s">
        <v>288</v>
      </c>
      <c r="AG235" s="377"/>
      <c r="AH235" s="377"/>
      <c r="AI235" s="377"/>
      <c r="AJ235" s="404"/>
      <c r="AK235" s="17"/>
      <c r="AM235" s="6"/>
      <c r="AN235" s="6"/>
    </row>
    <row r="236" spans="2:40" ht="9" customHeight="1" thickBot="1">
      <c r="B236" s="32"/>
      <c r="C236" s="37"/>
      <c r="D236" s="5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114"/>
      <c r="Q236" s="114"/>
      <c r="R236" s="114"/>
      <c r="S236" s="114"/>
      <c r="T236" s="5"/>
      <c r="U236" s="5"/>
      <c r="V236" s="5"/>
      <c r="W236" s="5"/>
      <c r="X236" s="5"/>
      <c r="Y236" s="115"/>
      <c r="Z236" s="115"/>
      <c r="AA236" s="5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M236" s="6"/>
      <c r="AN236" s="6"/>
    </row>
    <row r="237" spans="2:32" ht="12" customHeight="1">
      <c r="B237" s="393" t="s">
        <v>136</v>
      </c>
      <c r="C237" s="394"/>
      <c r="D237" s="372" t="str">
        <f>B239</f>
        <v>藤原慎也</v>
      </c>
      <c r="E237" s="337"/>
      <c r="F237" s="337"/>
      <c r="G237" s="338"/>
      <c r="H237" s="336" t="str">
        <f>B242</f>
        <v>白石純也</v>
      </c>
      <c r="I237" s="337"/>
      <c r="J237" s="337"/>
      <c r="K237" s="338"/>
      <c r="L237" s="336" t="str">
        <f>B245</f>
        <v>三好昇</v>
      </c>
      <c r="M237" s="337"/>
      <c r="N237" s="337"/>
      <c r="O237" s="338"/>
      <c r="P237" s="336" t="str">
        <f>B248</f>
        <v>脇一希</v>
      </c>
      <c r="Q237" s="337"/>
      <c r="R237" s="337"/>
      <c r="S237" s="428"/>
      <c r="T237" s="363" t="s">
        <v>1</v>
      </c>
      <c r="U237" s="364"/>
      <c r="V237" s="364"/>
      <c r="W237" s="365"/>
      <c r="X237" s="46"/>
      <c r="Y237" s="397" t="s">
        <v>3</v>
      </c>
      <c r="Z237" s="399"/>
      <c r="AA237" s="397" t="s">
        <v>4</v>
      </c>
      <c r="AB237" s="398"/>
      <c r="AC237" s="399"/>
      <c r="AD237" s="326" t="s">
        <v>5</v>
      </c>
      <c r="AE237" s="327"/>
      <c r="AF237" s="328"/>
    </row>
    <row r="238" spans="2:32" ht="12" customHeight="1" thickBot="1">
      <c r="B238" s="395"/>
      <c r="C238" s="396"/>
      <c r="D238" s="329" t="str">
        <f>B240</f>
        <v>石川豪城</v>
      </c>
      <c r="E238" s="330"/>
      <c r="F238" s="330"/>
      <c r="G238" s="331"/>
      <c r="H238" s="332" t="str">
        <f>B243</f>
        <v>大西遼</v>
      </c>
      <c r="I238" s="330"/>
      <c r="J238" s="330"/>
      <c r="K238" s="331"/>
      <c r="L238" s="332" t="str">
        <f>B246</f>
        <v>加地正治</v>
      </c>
      <c r="M238" s="330"/>
      <c r="N238" s="330"/>
      <c r="O238" s="331"/>
      <c r="P238" s="332" t="str">
        <f>B249</f>
        <v>石川大輝</v>
      </c>
      <c r="Q238" s="330"/>
      <c r="R238" s="330"/>
      <c r="S238" s="429"/>
      <c r="T238" s="333" t="s">
        <v>2</v>
      </c>
      <c r="U238" s="334"/>
      <c r="V238" s="334"/>
      <c r="W238" s="335"/>
      <c r="X238" s="46"/>
      <c r="Y238" s="44" t="s">
        <v>6</v>
      </c>
      <c r="Z238" s="40" t="s">
        <v>7</v>
      </c>
      <c r="AA238" s="44" t="s">
        <v>96</v>
      </c>
      <c r="AB238" s="40" t="s">
        <v>8</v>
      </c>
      <c r="AC238" s="41" t="s">
        <v>9</v>
      </c>
      <c r="AD238" s="40" t="s">
        <v>13</v>
      </c>
      <c r="AE238" s="40" t="s">
        <v>8</v>
      </c>
      <c r="AF238" s="41" t="s">
        <v>9</v>
      </c>
    </row>
    <row r="239" spans="2:33" ht="12" customHeight="1">
      <c r="B239" s="121" t="s">
        <v>76</v>
      </c>
      <c r="C239" s="122" t="s">
        <v>84</v>
      </c>
      <c r="D239" s="385"/>
      <c r="E239" s="386"/>
      <c r="F239" s="386"/>
      <c r="G239" s="387"/>
      <c r="H239" s="264">
        <v>21</v>
      </c>
      <c r="I239" s="91" t="str">
        <f>IF(H239="","","-")</f>
        <v>-</v>
      </c>
      <c r="J239" s="266">
        <v>10</v>
      </c>
      <c r="K239" s="304" t="str">
        <f>IF(H239&lt;&gt;"",IF(H239&gt;J239,IF(H240&gt;J240,"○",IF(H241&gt;J241,"○","×")),IF(H240&gt;J240,IF(H241&gt;J241,"○","×"),"×")),"")</f>
        <v>×</v>
      </c>
      <c r="L239" s="264">
        <v>10</v>
      </c>
      <c r="M239" s="92" t="str">
        <f aca="true" t="shared" si="40" ref="M239:M244">IF(L239="","","-")</f>
        <v>-</v>
      </c>
      <c r="N239" s="269">
        <v>21</v>
      </c>
      <c r="O239" s="304" t="str">
        <f>IF(L239&lt;&gt;"",IF(L239&gt;N239,IF(L240&gt;N240,"○",IF(L241&gt;N241,"○","×")),IF(L240&gt;N240,IF(L241&gt;N241,"○","×"),"×")),"")</f>
        <v>×</v>
      </c>
      <c r="P239" s="274">
        <v>12</v>
      </c>
      <c r="Q239" s="92" t="str">
        <f aca="true" t="shared" si="41" ref="Q239:Q247">IF(P239="","","-")</f>
        <v>-</v>
      </c>
      <c r="R239" s="266">
        <v>21</v>
      </c>
      <c r="S239" s="305" t="str">
        <f>IF(P239&lt;&gt;"",IF(P239&gt;R239,IF(P240&gt;R240,"○",IF(P241&gt;R241,"○","×")),IF(P240&gt;R240,IF(P241&gt;R241,"○","×"),"×")),"")</f>
        <v>×</v>
      </c>
      <c r="T239" s="289" t="s">
        <v>272</v>
      </c>
      <c r="U239" s="290"/>
      <c r="V239" s="290"/>
      <c r="W239" s="291"/>
      <c r="X239" s="46"/>
      <c r="Y239" s="64"/>
      <c r="Z239" s="65"/>
      <c r="AA239" s="45"/>
      <c r="AB239" s="199"/>
      <c r="AC239" s="219"/>
      <c r="AD239" s="208"/>
      <c r="AE239" s="208"/>
      <c r="AF239" s="220"/>
      <c r="AG239" s="196"/>
    </row>
    <row r="240" spans="2:33" ht="12" customHeight="1">
      <c r="B240" s="121" t="s">
        <v>29</v>
      </c>
      <c r="C240" s="122" t="s">
        <v>84</v>
      </c>
      <c r="D240" s="388"/>
      <c r="E240" s="316"/>
      <c r="F240" s="316"/>
      <c r="G240" s="317"/>
      <c r="H240" s="264">
        <v>17</v>
      </c>
      <c r="I240" s="91" t="str">
        <f>IF(H240="","","-")</f>
        <v>-</v>
      </c>
      <c r="J240" s="267">
        <v>21</v>
      </c>
      <c r="K240" s="299"/>
      <c r="L240" s="264"/>
      <c r="M240" s="91">
        <f t="shared" si="40"/>
      </c>
      <c r="N240" s="266"/>
      <c r="O240" s="299"/>
      <c r="P240" s="264"/>
      <c r="Q240" s="91">
        <f t="shared" si="41"/>
      </c>
      <c r="R240" s="266"/>
      <c r="S240" s="302"/>
      <c r="T240" s="292"/>
      <c r="U240" s="293"/>
      <c r="V240" s="293"/>
      <c r="W240" s="294"/>
      <c r="X240" s="46"/>
      <c r="Y240" s="64">
        <f>COUNTIF(D239:S241,"○")</f>
        <v>0</v>
      </c>
      <c r="Z240" s="65">
        <f>COUNTIF(D239:S241,"×")</f>
        <v>3</v>
      </c>
      <c r="AA240" s="56">
        <f>(IF((D239&gt;F239),1,0))+(IF((D240&gt;F240),1,0))+(IF((D241&gt;F241),1,0))+(IF((H239&gt;J239),1,0))+(IF((H240&gt;J240),1,0))+(IF((H241&gt;J241),1,0))+(IF((L239&gt;N239),1,0))+(IF((L240&gt;N240),1,0))+(IF((L241&gt;N241),1,0))+(IF((P239&gt;R239),1,0))+(IF((P240&gt;R240),1,0))+(IF((P241&gt;R241),1,0))</f>
        <v>1</v>
      </c>
      <c r="AB240" s="221">
        <f>(IF((D239&lt;F239),1,0))+(IF((D240&lt;F240),1,0))+(IF((D241&lt;F241),1,0))+(IF((H239&lt;J239),1,0))+(IF((H240&lt;J240),1,0))+(IF((H241&lt;J241),1,0))+(IF((L239&lt;N239),1,0))+(IF((L240&lt;N240),1,0))+(IF((L241&lt;N241),1,0))+(IF((P239&lt;R239),1,0))+(IF((P240&lt;R240),1,0))+(IF((P241&lt;R241),1,0))</f>
        <v>6</v>
      </c>
      <c r="AC240" s="220">
        <f>AA240-AB240</f>
        <v>-5</v>
      </c>
      <c r="AD240" s="208">
        <f>SUM(D239:D241,H239:H241,L239:L241,P239:P241)</f>
        <v>97</v>
      </c>
      <c r="AE240" s="208">
        <f>SUM(F239:F241,J239:J241,N239:N241,R239:R241)</f>
        <v>136</v>
      </c>
      <c r="AF240" s="220">
        <f>AD240-AE240</f>
        <v>-39</v>
      </c>
      <c r="AG240" s="196"/>
    </row>
    <row r="241" spans="2:33" ht="12" customHeight="1">
      <c r="B241" s="123"/>
      <c r="C241" s="124"/>
      <c r="D241" s="389"/>
      <c r="E241" s="390"/>
      <c r="F241" s="390"/>
      <c r="G241" s="391"/>
      <c r="H241" s="265">
        <v>16</v>
      </c>
      <c r="I241" s="91" t="str">
        <f>IF(H241="","","-")</f>
        <v>-</v>
      </c>
      <c r="J241" s="268">
        <v>21</v>
      </c>
      <c r="K241" s="300"/>
      <c r="L241" s="265">
        <v>8</v>
      </c>
      <c r="M241" s="93" t="str">
        <f t="shared" si="40"/>
        <v>-</v>
      </c>
      <c r="N241" s="268">
        <v>21</v>
      </c>
      <c r="O241" s="299"/>
      <c r="P241" s="265">
        <v>13</v>
      </c>
      <c r="Q241" s="93" t="str">
        <f t="shared" si="41"/>
        <v>-</v>
      </c>
      <c r="R241" s="268">
        <v>21</v>
      </c>
      <c r="S241" s="302"/>
      <c r="T241" s="61">
        <f>Y240</f>
        <v>0</v>
      </c>
      <c r="U241" s="62" t="s">
        <v>12</v>
      </c>
      <c r="V241" s="62">
        <f>Z240</f>
        <v>3</v>
      </c>
      <c r="W241" s="63" t="s">
        <v>7</v>
      </c>
      <c r="X241" s="46"/>
      <c r="Y241" s="64"/>
      <c r="Z241" s="65"/>
      <c r="AA241" s="64"/>
      <c r="AB241" s="208"/>
      <c r="AC241" s="220"/>
      <c r="AD241" s="208"/>
      <c r="AE241" s="208"/>
      <c r="AF241" s="220"/>
      <c r="AG241" s="196"/>
    </row>
    <row r="242" spans="2:33" ht="12" customHeight="1">
      <c r="B242" s="121" t="s">
        <v>196</v>
      </c>
      <c r="C242" s="125" t="s">
        <v>25</v>
      </c>
      <c r="D242" s="94">
        <f>IF(J239="","",J239)</f>
        <v>10</v>
      </c>
      <c r="E242" s="91" t="str">
        <f aca="true" t="shared" si="42" ref="E242:E250">IF(D242="","","-")</f>
        <v>-</v>
      </c>
      <c r="F242" s="38">
        <f>IF(H239="","",H239)</f>
        <v>21</v>
      </c>
      <c r="G242" s="306" t="str">
        <f>IF(K239="","",IF(K239="○","×",IF(K239="×","○")))</f>
        <v>○</v>
      </c>
      <c r="H242" s="312"/>
      <c r="I242" s="313"/>
      <c r="J242" s="313"/>
      <c r="K242" s="314"/>
      <c r="L242" s="264">
        <v>11</v>
      </c>
      <c r="M242" s="91" t="str">
        <f t="shared" si="40"/>
        <v>-</v>
      </c>
      <c r="N242" s="266">
        <v>21</v>
      </c>
      <c r="O242" s="298" t="str">
        <f>IF(L242&lt;&gt;"",IF(L242&gt;N242,IF(L243&gt;N243,"○",IF(L244&gt;N244,"○","×")),IF(L243&gt;N243,IF(L244&gt;N244,"○","×"),"×")),"")</f>
        <v>×</v>
      </c>
      <c r="P242" s="264">
        <v>6</v>
      </c>
      <c r="Q242" s="91" t="str">
        <f t="shared" si="41"/>
        <v>-</v>
      </c>
      <c r="R242" s="266">
        <v>21</v>
      </c>
      <c r="S242" s="301" t="str">
        <f>IF(P242&lt;&gt;"",IF(P242&gt;R242,IF(P243&gt;R243,"○",IF(P244&gt;R244,"○","×")),IF(P243&gt;R243,IF(P244&gt;R244,"○","×"),"×")),"")</f>
        <v>×</v>
      </c>
      <c r="T242" s="295" t="s">
        <v>271</v>
      </c>
      <c r="U242" s="296"/>
      <c r="V242" s="296"/>
      <c r="W242" s="297"/>
      <c r="X242" s="46"/>
      <c r="Y242" s="45"/>
      <c r="Z242" s="43"/>
      <c r="AA242" s="45"/>
      <c r="AB242" s="199"/>
      <c r="AC242" s="219"/>
      <c r="AD242" s="199"/>
      <c r="AE242" s="199"/>
      <c r="AF242" s="219"/>
      <c r="AG242" s="196"/>
    </row>
    <row r="243" spans="2:33" ht="12" customHeight="1">
      <c r="B243" s="121" t="s">
        <v>197</v>
      </c>
      <c r="C243" s="122" t="s">
        <v>25</v>
      </c>
      <c r="D243" s="94">
        <f>IF(J240="","",J240)</f>
        <v>21</v>
      </c>
      <c r="E243" s="91" t="str">
        <f t="shared" si="42"/>
        <v>-</v>
      </c>
      <c r="F243" s="38">
        <f>IF(H240="","",H240)</f>
        <v>17</v>
      </c>
      <c r="G243" s="307" t="str">
        <f>IF(I240="","",I240)</f>
        <v>-</v>
      </c>
      <c r="H243" s="315"/>
      <c r="I243" s="316"/>
      <c r="J243" s="316"/>
      <c r="K243" s="317"/>
      <c r="L243" s="264"/>
      <c r="M243" s="91">
        <f t="shared" si="40"/>
      </c>
      <c r="N243" s="266"/>
      <c r="O243" s="299"/>
      <c r="P243" s="264"/>
      <c r="Q243" s="91">
        <f t="shared" si="41"/>
      </c>
      <c r="R243" s="266"/>
      <c r="S243" s="302"/>
      <c r="T243" s="292"/>
      <c r="U243" s="293"/>
      <c r="V243" s="293"/>
      <c r="W243" s="294"/>
      <c r="X243" s="46"/>
      <c r="Y243" s="64">
        <f>COUNTIF(D242:S244,"○")</f>
        <v>1</v>
      </c>
      <c r="Z243" s="65">
        <f>COUNTIF(D242:S244,"×")</f>
        <v>2</v>
      </c>
      <c r="AA243" s="56">
        <f>(IF((D242&gt;F242),1,0))+(IF((D243&gt;F243),1,0))+(IF((D244&gt;F244),1,0))+(IF((H242&gt;J242),1,0))+(IF((H243&gt;J243),1,0))+(IF((H244&gt;J244),1,0))+(IF((L242&gt;N242),1,0))+(IF((L243&gt;N243),1,0))+(IF((L244&gt;N244),1,0))+(IF((P242&gt;R242),1,0))+(IF((P243&gt;R243),1,0))+(IF((P244&gt;R244),1,0))</f>
        <v>2</v>
      </c>
      <c r="AB243" s="221">
        <f>(IF((D242&lt;F242),1,0))+(IF((D243&lt;F243),1,0))+(IF((D244&lt;F244),1,0))+(IF((H242&lt;J242),1,0))+(IF((H243&lt;J243),1,0))+(IF((H244&lt;J244),1,0))+(IF((L242&lt;N242),1,0))+(IF((L243&lt;N243),1,0))+(IF((L244&lt;N244),1,0))+(IF((P242&lt;R242),1,0))+(IF((P243&lt;R243),1,0))+(IF((P244&lt;R244),1,0))</f>
        <v>5</v>
      </c>
      <c r="AC243" s="220">
        <f>AA243-AB243</f>
        <v>-3</v>
      </c>
      <c r="AD243" s="208">
        <f>SUM(D242:D244,H242:H244,L242:L244,P242:P244)</f>
        <v>87</v>
      </c>
      <c r="AE243" s="208">
        <f>SUM(F242:F244,J242:J244,N242:N244,R242:R244)</f>
        <v>138</v>
      </c>
      <c r="AF243" s="220">
        <f>AD243-AE243</f>
        <v>-51</v>
      </c>
      <c r="AG243" s="196"/>
    </row>
    <row r="244" spans="2:33" ht="12" customHeight="1">
      <c r="B244" s="123"/>
      <c r="C244" s="126"/>
      <c r="D244" s="95">
        <f>IF(J241="","",J241)</f>
        <v>21</v>
      </c>
      <c r="E244" s="91" t="str">
        <f t="shared" si="42"/>
        <v>-</v>
      </c>
      <c r="F244" s="96">
        <f>IF(H241="","",H241)</f>
        <v>16</v>
      </c>
      <c r="G244" s="366" t="str">
        <f>IF(I241="","",I241)</f>
        <v>-</v>
      </c>
      <c r="H244" s="392"/>
      <c r="I244" s="390"/>
      <c r="J244" s="390"/>
      <c r="K244" s="391"/>
      <c r="L244" s="265">
        <v>9</v>
      </c>
      <c r="M244" s="91" t="str">
        <f t="shared" si="40"/>
        <v>-</v>
      </c>
      <c r="N244" s="268">
        <v>21</v>
      </c>
      <c r="O244" s="300"/>
      <c r="P244" s="265">
        <v>9</v>
      </c>
      <c r="Q244" s="93" t="str">
        <f t="shared" si="41"/>
        <v>-</v>
      </c>
      <c r="R244" s="268">
        <v>21</v>
      </c>
      <c r="S244" s="303"/>
      <c r="T244" s="61">
        <f>Y243</f>
        <v>1</v>
      </c>
      <c r="U244" s="62" t="s">
        <v>12</v>
      </c>
      <c r="V244" s="62">
        <f>Z243</f>
        <v>2</v>
      </c>
      <c r="W244" s="63" t="s">
        <v>7</v>
      </c>
      <c r="X244" s="46"/>
      <c r="Y244" s="75"/>
      <c r="Z244" s="76"/>
      <c r="AA244" s="75"/>
      <c r="AB244" s="222"/>
      <c r="AC244" s="223"/>
      <c r="AD244" s="222"/>
      <c r="AE244" s="222"/>
      <c r="AF244" s="223"/>
      <c r="AG244" s="196"/>
    </row>
    <row r="245" spans="2:33" ht="12" customHeight="1">
      <c r="B245" s="127" t="s">
        <v>41</v>
      </c>
      <c r="C245" s="122" t="s">
        <v>125</v>
      </c>
      <c r="D245" s="94">
        <f>IF(N239="","",N239)</f>
        <v>21</v>
      </c>
      <c r="E245" s="97" t="str">
        <f t="shared" si="42"/>
        <v>-</v>
      </c>
      <c r="F245" s="38">
        <f>IF(L239="","",L239)</f>
        <v>10</v>
      </c>
      <c r="G245" s="306" t="str">
        <f>IF(O239="","",IF(O239="○","×",IF(O239="×","○")))</f>
        <v>○</v>
      </c>
      <c r="H245" s="98">
        <f>IF(N242="","",N242)</f>
        <v>21</v>
      </c>
      <c r="I245" s="91" t="str">
        <f aca="true" t="shared" si="43" ref="I245:I250">IF(H245="","","-")</f>
        <v>-</v>
      </c>
      <c r="J245" s="38">
        <f>IF(L242="","",L242)</f>
        <v>11</v>
      </c>
      <c r="K245" s="306" t="str">
        <f>IF(O242="","",IF(O242="○","×",IF(O242="×","○")))</f>
        <v>○</v>
      </c>
      <c r="L245" s="312"/>
      <c r="M245" s="313"/>
      <c r="N245" s="313"/>
      <c r="O245" s="314"/>
      <c r="P245" s="264">
        <v>21</v>
      </c>
      <c r="Q245" s="91" t="str">
        <f t="shared" si="41"/>
        <v>-</v>
      </c>
      <c r="R245" s="266">
        <v>11</v>
      </c>
      <c r="S245" s="302" t="str">
        <f>IF(P245&lt;&gt;"",IF(P245&gt;R245,IF(P246&gt;R246,"○",IF(P247&gt;R247,"○","×")),IF(P246&gt;R246,IF(P247&gt;R247,"○","×"),"×")),"")</f>
        <v>○</v>
      </c>
      <c r="T245" s="295" t="s">
        <v>256</v>
      </c>
      <c r="U245" s="296"/>
      <c r="V245" s="296"/>
      <c r="W245" s="297"/>
      <c r="X245" s="46"/>
      <c r="Y245" s="64"/>
      <c r="Z245" s="65"/>
      <c r="AA245" s="64"/>
      <c r="AB245" s="208"/>
      <c r="AC245" s="220"/>
      <c r="AD245" s="208"/>
      <c r="AE245" s="208"/>
      <c r="AF245" s="220"/>
      <c r="AG245" s="196"/>
    </row>
    <row r="246" spans="2:33" ht="12" customHeight="1">
      <c r="B246" s="127" t="s">
        <v>40</v>
      </c>
      <c r="C246" s="122" t="s">
        <v>125</v>
      </c>
      <c r="D246" s="94">
        <f>IF(N240="","",N240)</f>
      </c>
      <c r="E246" s="91">
        <f t="shared" si="42"/>
      </c>
      <c r="F246" s="38">
        <f>IF(L240="","",L240)</f>
      </c>
      <c r="G246" s="307">
        <f>IF(I243="","",I243)</f>
      </c>
      <c r="H246" s="98">
        <f>IF(N243="","",N243)</f>
      </c>
      <c r="I246" s="91">
        <f t="shared" si="43"/>
      </c>
      <c r="J246" s="38">
        <f>IF(L243="","",L243)</f>
      </c>
      <c r="K246" s="307">
        <f>IF(M243="","",M243)</f>
      </c>
      <c r="L246" s="315"/>
      <c r="M246" s="316"/>
      <c r="N246" s="316"/>
      <c r="O246" s="317"/>
      <c r="P246" s="264"/>
      <c r="Q246" s="91">
        <f t="shared" si="41"/>
      </c>
      <c r="R246" s="266"/>
      <c r="S246" s="302"/>
      <c r="T246" s="292"/>
      <c r="U246" s="293"/>
      <c r="V246" s="293"/>
      <c r="W246" s="294"/>
      <c r="X246" s="46"/>
      <c r="Y246" s="64">
        <f>COUNTIF(D245:S247,"○")</f>
        <v>3</v>
      </c>
      <c r="Z246" s="65">
        <f>COUNTIF(D245:S247,"×")</f>
        <v>0</v>
      </c>
      <c r="AA246" s="56">
        <f>(IF((D245&gt;F245),1,0))+(IF((D246&gt;F246),1,0))+(IF((D247&gt;F247),1,0))+(IF((H245&gt;J245),1,0))+(IF((H246&gt;J246),1,0))+(IF((H247&gt;J247),1,0))+(IF((L245&gt;N245),1,0))+(IF((L246&gt;N246),1,0))+(IF((L247&gt;N247),1,0))+(IF((P245&gt;R245),1,0))+(IF((P246&gt;R246),1,0))+(IF((P247&gt;R247),1,0))</f>
        <v>6</v>
      </c>
      <c r="AB246" s="221">
        <f>(IF((D245&lt;F245),1,0))+(IF((D246&lt;F246),1,0))+(IF((D247&lt;F247),1,0))+(IF((H245&lt;J245),1,0))+(IF((H246&lt;J246),1,0))+(IF((H247&lt;J247),1,0))+(IF((L245&lt;N245),1,0))+(IF((L246&lt;N246),1,0))+(IF((L247&lt;N247),1,0))+(IF((P245&lt;R245),1,0))+(IF((P246&lt;R246),1,0))+(IF((P247&lt;R247),1,0))</f>
        <v>0</v>
      </c>
      <c r="AC246" s="220">
        <f>AA246-AB246</f>
        <v>6</v>
      </c>
      <c r="AD246" s="208">
        <f>SUM(D245:D247,H245:H247,L245:L247,P245:P247)</f>
        <v>126</v>
      </c>
      <c r="AE246" s="208">
        <f>SUM(F245:F247,J245:J247,N245:N247,R245:R247)</f>
        <v>67</v>
      </c>
      <c r="AF246" s="220">
        <f>AD246-AE246</f>
        <v>59</v>
      </c>
      <c r="AG246" s="196"/>
    </row>
    <row r="247" spans="2:33" ht="12" customHeight="1">
      <c r="B247" s="123"/>
      <c r="C247" s="124"/>
      <c r="D247" s="95">
        <f>IF(N241="","",N241)</f>
        <v>21</v>
      </c>
      <c r="E247" s="93" t="str">
        <f t="shared" si="42"/>
        <v>-</v>
      </c>
      <c r="F247" s="96">
        <f>IF(L241="","",L241)</f>
        <v>8</v>
      </c>
      <c r="G247" s="366">
        <f>IF(I244="","",I244)</f>
      </c>
      <c r="H247" s="99">
        <f>IF(N244="","",N244)</f>
        <v>21</v>
      </c>
      <c r="I247" s="91" t="str">
        <f t="shared" si="43"/>
        <v>-</v>
      </c>
      <c r="J247" s="96">
        <f>IF(L244="","",L244)</f>
        <v>9</v>
      </c>
      <c r="K247" s="366" t="str">
        <f>IF(M244="","",M244)</f>
        <v>-</v>
      </c>
      <c r="L247" s="392"/>
      <c r="M247" s="390"/>
      <c r="N247" s="390"/>
      <c r="O247" s="391"/>
      <c r="P247" s="265">
        <v>21</v>
      </c>
      <c r="Q247" s="91" t="str">
        <f t="shared" si="41"/>
        <v>-</v>
      </c>
      <c r="R247" s="268">
        <v>18</v>
      </c>
      <c r="S247" s="303"/>
      <c r="T247" s="61">
        <f>Y246</f>
        <v>3</v>
      </c>
      <c r="U247" s="62" t="s">
        <v>12</v>
      </c>
      <c r="V247" s="62">
        <f>Z246</f>
        <v>0</v>
      </c>
      <c r="W247" s="63" t="s">
        <v>7</v>
      </c>
      <c r="X247" s="46"/>
      <c r="Y247" s="64"/>
      <c r="Z247" s="65"/>
      <c r="AA247" s="64"/>
      <c r="AB247" s="208"/>
      <c r="AC247" s="220"/>
      <c r="AD247" s="208"/>
      <c r="AE247" s="208"/>
      <c r="AF247" s="220"/>
      <c r="AG247" s="196"/>
    </row>
    <row r="248" spans="2:33" ht="12" customHeight="1">
      <c r="B248" s="128" t="s">
        <v>47</v>
      </c>
      <c r="C248" s="125" t="s">
        <v>48</v>
      </c>
      <c r="D248" s="94">
        <f>IF(R239="","",R239)</f>
        <v>21</v>
      </c>
      <c r="E248" s="91" t="str">
        <f t="shared" si="42"/>
        <v>-</v>
      </c>
      <c r="F248" s="38">
        <f>IF(P239="","",P239)</f>
        <v>12</v>
      </c>
      <c r="G248" s="306" t="str">
        <f>IF(S239="","",IF(S239="○","×",IF(S239="×","○")))</f>
        <v>○</v>
      </c>
      <c r="H248" s="98">
        <f>IF(R242="","",R242)</f>
        <v>21</v>
      </c>
      <c r="I248" s="97" t="str">
        <f t="shared" si="43"/>
        <v>-</v>
      </c>
      <c r="J248" s="38">
        <f>IF(P242="","",P242)</f>
        <v>6</v>
      </c>
      <c r="K248" s="306" t="str">
        <f>IF(S242="","",IF(S242="○","×",IF(S242="×","○")))</f>
        <v>○</v>
      </c>
      <c r="L248" s="100">
        <f>IF(R245="","",R245)</f>
        <v>11</v>
      </c>
      <c r="M248" s="91" t="str">
        <f>IF(L248="","","-")</f>
        <v>-</v>
      </c>
      <c r="N248" s="42">
        <f>IF(P245="","",P245)</f>
        <v>21</v>
      </c>
      <c r="O248" s="306" t="str">
        <f>IF(S245="","",IF(S245="○","×",IF(S245="×","○")))</f>
        <v>×</v>
      </c>
      <c r="P248" s="312"/>
      <c r="Q248" s="313"/>
      <c r="R248" s="313"/>
      <c r="S248" s="414"/>
      <c r="T248" s="295" t="s">
        <v>257</v>
      </c>
      <c r="U248" s="296"/>
      <c r="V248" s="296"/>
      <c r="W248" s="297"/>
      <c r="X248" s="46"/>
      <c r="Y248" s="45"/>
      <c r="Z248" s="43"/>
      <c r="AA248" s="45"/>
      <c r="AB248" s="199"/>
      <c r="AC248" s="219"/>
      <c r="AD248" s="199"/>
      <c r="AE248" s="199"/>
      <c r="AF248" s="219"/>
      <c r="AG248" s="196"/>
    </row>
    <row r="249" spans="2:33" ht="12" customHeight="1">
      <c r="B249" s="127" t="s">
        <v>52</v>
      </c>
      <c r="C249" s="122" t="s">
        <v>48</v>
      </c>
      <c r="D249" s="94">
        <f>IF(R240="","",R240)</f>
      </c>
      <c r="E249" s="91">
        <f t="shared" si="42"/>
      </c>
      <c r="F249" s="38">
        <f>IF(P240="","",P240)</f>
      </c>
      <c r="G249" s="307">
        <f>IF(I246="","",I246)</f>
      </c>
      <c r="H249" s="98">
        <f>IF(R243="","",R243)</f>
      </c>
      <c r="I249" s="91">
        <f t="shared" si="43"/>
      </c>
      <c r="J249" s="38">
        <f>IF(P243="","",P243)</f>
      </c>
      <c r="K249" s="307">
        <f>IF(M246="","",M246)</f>
      </c>
      <c r="L249" s="98">
        <f>IF(R246="","",R246)</f>
      </c>
      <c r="M249" s="91">
        <f>IF(L249="","","-")</f>
      </c>
      <c r="N249" s="38">
        <f>IF(P246="","",P246)</f>
      </c>
      <c r="O249" s="307">
        <f>IF(Q246="","",Q246)</f>
      </c>
      <c r="P249" s="315"/>
      <c r="Q249" s="316"/>
      <c r="R249" s="316"/>
      <c r="S249" s="415"/>
      <c r="T249" s="292"/>
      <c r="U249" s="293"/>
      <c r="V249" s="293"/>
      <c r="W249" s="294"/>
      <c r="X249" s="46"/>
      <c r="Y249" s="64">
        <f>COUNTIF(D248:S250,"○")</f>
        <v>2</v>
      </c>
      <c r="Z249" s="65">
        <f>COUNTIF(D248:S250,"×")</f>
        <v>1</v>
      </c>
      <c r="AA249" s="56">
        <f>(IF((D248&gt;F248),1,0))+(IF((D249&gt;F249),1,0))+(IF((D250&gt;F250),1,0))+(IF((H248&gt;J248),1,0))+(IF((H249&gt;J249),1,0))+(IF((H250&gt;J250),1,0))+(IF((L248&gt;N248),1,0))+(IF((L249&gt;N249),1,0))+(IF((L250&gt;N250),1,0))+(IF((P248&gt;R248),1,0))+(IF((P249&gt;R249),1,0))+(IF((P250&gt;R250),1,0))</f>
        <v>4</v>
      </c>
      <c r="AB249" s="221">
        <f>(IF((D248&lt;F248),1,0))+(IF((D249&lt;F249),1,0))+(IF((D250&lt;F250),1,0))+(IF((H248&lt;J248),1,0))+(IF((H249&lt;J249),1,0))+(IF((H250&lt;J250),1,0))+(IF((L248&lt;N248),1,0))+(IF((L249&lt;N249),1,0))+(IF((L250&lt;N250),1,0))+(IF((P248&lt;R248),1,0))+(IF((P249&lt;R249),1,0))+(IF((P250&lt;R250),1,0))</f>
        <v>2</v>
      </c>
      <c r="AC249" s="220">
        <f>AA249-AB249</f>
        <v>2</v>
      </c>
      <c r="AD249" s="208">
        <f>SUM(D248:D250,H248:H250,L248:L250,P248:P250)</f>
        <v>113</v>
      </c>
      <c r="AE249" s="208">
        <f>SUM(F248:F250,J248:J250,N248:N250,R248:R250)</f>
        <v>82</v>
      </c>
      <c r="AF249" s="220">
        <f>AD249-AE249</f>
        <v>31</v>
      </c>
      <c r="AG249" s="196"/>
    </row>
    <row r="250" spans="2:33" ht="12" customHeight="1" thickBot="1">
      <c r="B250" s="130"/>
      <c r="C250" s="146"/>
      <c r="D250" s="101">
        <f>IF(R241="","",R241)</f>
        <v>21</v>
      </c>
      <c r="E250" s="102" t="str">
        <f t="shared" si="42"/>
        <v>-</v>
      </c>
      <c r="F250" s="39">
        <f>IF(P241="","",P241)</f>
        <v>13</v>
      </c>
      <c r="G250" s="311" t="str">
        <f>IF(I247="","",I247)</f>
        <v>-</v>
      </c>
      <c r="H250" s="103">
        <f>IF(R244="","",R244)</f>
        <v>21</v>
      </c>
      <c r="I250" s="102" t="str">
        <f t="shared" si="43"/>
        <v>-</v>
      </c>
      <c r="J250" s="39">
        <f>IF(P244="","",P244)</f>
        <v>9</v>
      </c>
      <c r="K250" s="311">
        <f>IF(M247="","",M247)</f>
      </c>
      <c r="L250" s="103">
        <f>IF(R247="","",R247)</f>
        <v>18</v>
      </c>
      <c r="M250" s="102" t="str">
        <f>IF(L250="","","-")</f>
        <v>-</v>
      </c>
      <c r="N250" s="39">
        <f>IF(P247="","",P247)</f>
        <v>21</v>
      </c>
      <c r="O250" s="311" t="str">
        <f>IF(Q247="","",Q247)</f>
        <v>-</v>
      </c>
      <c r="P250" s="318"/>
      <c r="Q250" s="319"/>
      <c r="R250" s="319"/>
      <c r="S250" s="416"/>
      <c r="T250" s="88">
        <f>Y249</f>
        <v>2</v>
      </c>
      <c r="U250" s="89" t="s">
        <v>12</v>
      </c>
      <c r="V250" s="89">
        <f>Z249</f>
        <v>1</v>
      </c>
      <c r="W250" s="90" t="s">
        <v>7</v>
      </c>
      <c r="X250" s="46"/>
      <c r="Y250" s="75"/>
      <c r="Z250" s="76"/>
      <c r="AA250" s="75"/>
      <c r="AB250" s="222"/>
      <c r="AC250" s="223"/>
      <c r="AD250" s="222"/>
      <c r="AE250" s="222"/>
      <c r="AF250" s="223"/>
      <c r="AG250" s="196"/>
    </row>
    <row r="251" spans="2:40" ht="7.5" customHeight="1" thickBot="1">
      <c r="B251" s="32"/>
      <c r="C251" s="37"/>
      <c r="D251" s="5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114"/>
      <c r="Q251" s="114"/>
      <c r="R251" s="114"/>
      <c r="S251" s="114"/>
      <c r="T251" s="5"/>
      <c r="U251" s="5"/>
      <c r="V251" s="5"/>
      <c r="W251" s="5"/>
      <c r="X251" s="5"/>
      <c r="Y251" s="115"/>
      <c r="Z251" s="115"/>
      <c r="AA251" s="5"/>
      <c r="AB251" s="197"/>
      <c r="AC251" s="197"/>
      <c r="AD251" s="197"/>
      <c r="AE251" s="197"/>
      <c r="AF251" s="197"/>
      <c r="AG251" s="197"/>
      <c r="AH251" s="17"/>
      <c r="AI251" s="17"/>
      <c r="AJ251" s="17"/>
      <c r="AK251" s="17"/>
      <c r="AM251" s="6"/>
      <c r="AN251" s="6"/>
    </row>
    <row r="252" spans="2:36" ht="12" customHeight="1">
      <c r="B252" s="393" t="s">
        <v>244</v>
      </c>
      <c r="C252" s="394"/>
      <c r="D252" s="372" t="str">
        <f>B254</f>
        <v>三好将成</v>
      </c>
      <c r="E252" s="337"/>
      <c r="F252" s="337"/>
      <c r="G252" s="338"/>
      <c r="H252" s="336" t="str">
        <f>B257</f>
        <v>東村琉</v>
      </c>
      <c r="I252" s="337"/>
      <c r="J252" s="337"/>
      <c r="K252" s="338"/>
      <c r="L252" s="336" t="str">
        <f>B260</f>
        <v>児山智哉</v>
      </c>
      <c r="M252" s="337"/>
      <c r="N252" s="337"/>
      <c r="O252" s="338"/>
      <c r="P252" s="336" t="str">
        <f>B263</f>
        <v>中村洋一</v>
      </c>
      <c r="Q252" s="337"/>
      <c r="R252" s="337"/>
      <c r="S252" s="338"/>
      <c r="T252" s="336" t="str">
        <f>B266</f>
        <v>吉川行人</v>
      </c>
      <c r="U252" s="337"/>
      <c r="V252" s="337"/>
      <c r="W252" s="338"/>
      <c r="X252" s="363" t="s">
        <v>1</v>
      </c>
      <c r="Y252" s="364"/>
      <c r="Z252" s="364"/>
      <c r="AA252" s="365"/>
      <c r="AB252" s="198"/>
      <c r="AC252" s="321" t="s">
        <v>3</v>
      </c>
      <c r="AD252" s="322"/>
      <c r="AE252" s="323" t="s">
        <v>4</v>
      </c>
      <c r="AF252" s="324"/>
      <c r="AG252" s="325"/>
      <c r="AH252" s="326" t="s">
        <v>5</v>
      </c>
      <c r="AI252" s="327"/>
      <c r="AJ252" s="328"/>
    </row>
    <row r="253" spans="2:36" ht="12" customHeight="1" thickBot="1">
      <c r="B253" s="395"/>
      <c r="C253" s="396"/>
      <c r="D253" s="329" t="str">
        <f>B255</f>
        <v>三好博行</v>
      </c>
      <c r="E253" s="330"/>
      <c r="F253" s="330"/>
      <c r="G253" s="331"/>
      <c r="H253" s="332" t="str">
        <f>B258</f>
        <v>石川勝斗</v>
      </c>
      <c r="I253" s="330"/>
      <c r="J253" s="330"/>
      <c r="K253" s="331"/>
      <c r="L253" s="332" t="str">
        <f>B261</f>
        <v>渡辺涼</v>
      </c>
      <c r="M253" s="330"/>
      <c r="N253" s="330"/>
      <c r="O253" s="331"/>
      <c r="P253" s="332" t="str">
        <f>B264</f>
        <v>中川英美</v>
      </c>
      <c r="Q253" s="330"/>
      <c r="R253" s="330"/>
      <c r="S253" s="331"/>
      <c r="T253" s="332" t="str">
        <f>B267</f>
        <v>林　康太</v>
      </c>
      <c r="U253" s="330"/>
      <c r="V253" s="330"/>
      <c r="W253" s="331"/>
      <c r="X253" s="333" t="s">
        <v>2</v>
      </c>
      <c r="Y253" s="334"/>
      <c r="Z253" s="334"/>
      <c r="AA253" s="335"/>
      <c r="AB253" s="198"/>
      <c r="AC253" s="200" t="s">
        <v>6</v>
      </c>
      <c r="AD253" s="201" t="s">
        <v>7</v>
      </c>
      <c r="AE253" s="200" t="s">
        <v>96</v>
      </c>
      <c r="AF253" s="201" t="s">
        <v>8</v>
      </c>
      <c r="AG253" s="202" t="s">
        <v>9</v>
      </c>
      <c r="AH253" s="40" t="s">
        <v>13</v>
      </c>
      <c r="AI253" s="40" t="s">
        <v>8</v>
      </c>
      <c r="AJ253" s="41" t="s">
        <v>9</v>
      </c>
    </row>
    <row r="254" spans="2:36" ht="12" customHeight="1">
      <c r="B254" s="121" t="s">
        <v>128</v>
      </c>
      <c r="C254" s="122" t="s">
        <v>125</v>
      </c>
      <c r="D254" s="385"/>
      <c r="E254" s="386"/>
      <c r="F254" s="386"/>
      <c r="G254" s="387"/>
      <c r="H254" s="264">
        <v>21</v>
      </c>
      <c r="I254" s="91" t="str">
        <f>IF(H254="","","-")</f>
        <v>-</v>
      </c>
      <c r="J254" s="266">
        <v>9</v>
      </c>
      <c r="K254" s="304" t="str">
        <f>IF(H254&lt;&gt;"",IF(H254&gt;J254,IF(H255&gt;J255,"○",IF(H256&gt;J256,"○","×")),IF(H255&gt;J255,IF(H256&gt;J256,"○","×"),"×")),"")</f>
        <v>○</v>
      </c>
      <c r="L254" s="264">
        <v>21</v>
      </c>
      <c r="M254" s="92" t="str">
        <f aca="true" t="shared" si="44" ref="M254:M259">IF(L254="","","-")</f>
        <v>-</v>
      </c>
      <c r="N254" s="269">
        <v>13</v>
      </c>
      <c r="O254" s="304" t="str">
        <f>IF(L254&lt;&gt;"",IF(L254&gt;N254,IF(L255&gt;N255,"○",IF(L256&gt;N256,"○","×")),IF(L255&gt;N255,IF(L256&gt;N256,"○","×"),"×")),"")</f>
        <v>○</v>
      </c>
      <c r="P254" s="264">
        <v>9</v>
      </c>
      <c r="Q254" s="92" t="str">
        <f aca="true" t="shared" si="45" ref="Q254:Q262">IF(P254="","","-")</f>
        <v>-</v>
      </c>
      <c r="R254" s="269">
        <v>21</v>
      </c>
      <c r="S254" s="304" t="str">
        <f>IF(P254&lt;&gt;"",IF(P254&gt;R254,IF(P255&gt;R255,"○",IF(P256&gt;R256,"○","×")),IF(P255&gt;R255,IF(P256&gt;R256,"○","×"),"×")),"")</f>
        <v>×</v>
      </c>
      <c r="T254" s="264">
        <v>21</v>
      </c>
      <c r="U254" s="92" t="str">
        <f aca="true" t="shared" si="46" ref="U254:U265">IF(T254="","","-")</f>
        <v>-</v>
      </c>
      <c r="V254" s="269">
        <v>9</v>
      </c>
      <c r="W254" s="305" t="str">
        <f>IF(T254&lt;&gt;"",IF(T254&gt;V254,IF(T255&gt;V255,"○",IF(T256&gt;V256,"○","×")),IF(T255&gt;V255,IF(T256&gt;V256,"○","×"),"×")),"")</f>
        <v>○</v>
      </c>
      <c r="X254" s="289" t="s">
        <v>257</v>
      </c>
      <c r="Y254" s="290"/>
      <c r="Z254" s="290"/>
      <c r="AA254" s="291"/>
      <c r="AB254" s="198"/>
      <c r="AC254" s="203"/>
      <c r="AD254" s="204"/>
      <c r="AE254" s="205"/>
      <c r="AF254" s="206"/>
      <c r="AG254" s="207"/>
      <c r="AH254" s="53"/>
      <c r="AI254" s="53"/>
      <c r="AJ254" s="55"/>
    </row>
    <row r="255" spans="2:36" ht="12" customHeight="1">
      <c r="B255" s="121" t="s">
        <v>129</v>
      </c>
      <c r="C255" s="122" t="s">
        <v>125</v>
      </c>
      <c r="D255" s="388"/>
      <c r="E255" s="316"/>
      <c r="F255" s="316"/>
      <c r="G255" s="317"/>
      <c r="H255" s="264"/>
      <c r="I255" s="91">
        <f>IF(H255="","","-")</f>
      </c>
      <c r="J255" s="267"/>
      <c r="K255" s="299"/>
      <c r="L255" s="264"/>
      <c r="M255" s="91">
        <f t="shared" si="44"/>
      </c>
      <c r="N255" s="266"/>
      <c r="O255" s="299"/>
      <c r="P255" s="264"/>
      <c r="Q255" s="91">
        <f t="shared" si="45"/>
      </c>
      <c r="R255" s="266"/>
      <c r="S255" s="299"/>
      <c r="T255" s="264"/>
      <c r="U255" s="91">
        <f t="shared" si="46"/>
      </c>
      <c r="V255" s="266"/>
      <c r="W255" s="302"/>
      <c r="X255" s="292"/>
      <c r="Y255" s="293"/>
      <c r="Z255" s="293"/>
      <c r="AA255" s="294"/>
      <c r="AB255" s="198"/>
      <c r="AC255" s="203">
        <f>COUNTIF(D254:W256,"○")</f>
        <v>3</v>
      </c>
      <c r="AD255" s="204">
        <f>COUNTIF(D254:W256,"×")</f>
        <v>1</v>
      </c>
      <c r="AE255" s="205">
        <f>(IF((D254&gt;F254),1,0))+(IF((D255&gt;F255),1,0))+(IF((D256&gt;F256),1,0))+(IF((H254&gt;J254),1,0))+(IF((H255&gt;J255),1,0))+(IF((H256&gt;J256),1,0))+(IF((L254&gt;N254),1,0))+(IF((L255&gt;N255),1,0))+(IF((L256&gt;N256),1,0))+(IF((P254&gt;R254),1,0))+(IF((P255&gt;R255),1,0))+(IF((P256&gt;R256),1,0))+(IF((T254&gt;V254),1,0))+(IF((T255&gt;V255),1,0))+(IF((T256&gt;V256),1,0))</f>
        <v>6</v>
      </c>
      <c r="AF255" s="206">
        <f>(IF((D254&lt;F254),1,0))+(IF((D255&lt;F255),1,0))+(IF((D256&lt;F256),1,0))+(IF((H254&lt;J254),1,0))+(IF((H255&lt;J255),1,0))+(IF((H256&lt;J256),1,0))+(IF((L254&lt;N254),1,0))+(IF((L255&lt;N255),1,0))+(IF((L256&lt;N256),1,0))+(IF((P254&lt;R254),1,0))+(IF((P255&lt;R255),1,0))+(IF((P256&lt;R256),1,0))+(IF((T254&lt;V254),1,0))+(IF((T255&lt;V255),1,0))+(IF((T256&lt;V256),1,0))</f>
        <v>2</v>
      </c>
      <c r="AG255" s="207">
        <f>AE255-AF255</f>
        <v>4</v>
      </c>
      <c r="AH255" s="53">
        <f>SUM(D254:D256,H254:H256,L254:L256,P254:P256,T254:T256)</f>
        <v>150</v>
      </c>
      <c r="AI255" s="53">
        <f>SUM(F254:F256,J254:J256,N254:N256,R254:R256,V254:V256)</f>
        <v>101</v>
      </c>
      <c r="AJ255" s="55">
        <f>AH255-AI255</f>
        <v>49</v>
      </c>
    </row>
    <row r="256" spans="2:36" ht="12" customHeight="1">
      <c r="B256" s="123"/>
      <c r="C256" s="124"/>
      <c r="D256" s="389"/>
      <c r="E256" s="390"/>
      <c r="F256" s="390"/>
      <c r="G256" s="391"/>
      <c r="H256" s="265">
        <v>21</v>
      </c>
      <c r="I256" s="91" t="str">
        <f>IF(H256="","","-")</f>
        <v>-</v>
      </c>
      <c r="J256" s="268">
        <v>9</v>
      </c>
      <c r="K256" s="300"/>
      <c r="L256" s="265">
        <v>21</v>
      </c>
      <c r="M256" s="93" t="str">
        <f t="shared" si="44"/>
        <v>-</v>
      </c>
      <c r="N256" s="268">
        <v>10</v>
      </c>
      <c r="O256" s="299"/>
      <c r="P256" s="264">
        <v>15</v>
      </c>
      <c r="Q256" s="91" t="str">
        <f t="shared" si="45"/>
        <v>-</v>
      </c>
      <c r="R256" s="266">
        <v>21</v>
      </c>
      <c r="S256" s="299"/>
      <c r="T256" s="264">
        <v>21</v>
      </c>
      <c r="U256" s="91" t="str">
        <f t="shared" si="46"/>
        <v>-</v>
      </c>
      <c r="V256" s="266">
        <v>9</v>
      </c>
      <c r="W256" s="302"/>
      <c r="X256" s="61">
        <f>AC255</f>
        <v>3</v>
      </c>
      <c r="Y256" s="62" t="s">
        <v>12</v>
      </c>
      <c r="Z256" s="62">
        <f>AD255</f>
        <v>1</v>
      </c>
      <c r="AA256" s="63" t="s">
        <v>7</v>
      </c>
      <c r="AB256" s="198"/>
      <c r="AC256" s="203"/>
      <c r="AD256" s="204"/>
      <c r="AE256" s="205"/>
      <c r="AF256" s="206"/>
      <c r="AG256" s="207"/>
      <c r="AH256" s="53"/>
      <c r="AI256" s="53"/>
      <c r="AJ256" s="55"/>
    </row>
    <row r="257" spans="2:36" ht="12" customHeight="1">
      <c r="B257" s="121" t="s">
        <v>114</v>
      </c>
      <c r="C257" s="125" t="s">
        <v>48</v>
      </c>
      <c r="D257" s="94">
        <f>IF(J254="","",J254)</f>
        <v>9</v>
      </c>
      <c r="E257" s="91" t="str">
        <f aca="true" t="shared" si="47" ref="E257:E268">IF(D257="","","-")</f>
        <v>-</v>
      </c>
      <c r="F257" s="38">
        <f>IF(H254="","",H254)</f>
        <v>21</v>
      </c>
      <c r="G257" s="306" t="str">
        <f>IF(K254="","",IF(K254="○","×",IF(K254="×","○")))</f>
        <v>×</v>
      </c>
      <c r="H257" s="312"/>
      <c r="I257" s="313"/>
      <c r="J257" s="313"/>
      <c r="K257" s="314"/>
      <c r="L257" s="264">
        <v>7</v>
      </c>
      <c r="M257" s="91" t="str">
        <f t="shared" si="44"/>
        <v>-</v>
      </c>
      <c r="N257" s="266">
        <v>21</v>
      </c>
      <c r="O257" s="298" t="str">
        <f>IF(L257&lt;&gt;"",IF(L257&gt;N257,IF(L258&gt;N258,"○",IF(L259&gt;N259,"○","×")),IF(L258&gt;N258,IF(L259&gt;N259,"○","×"),"×")),"")</f>
        <v>×</v>
      </c>
      <c r="P257" s="270">
        <v>6</v>
      </c>
      <c r="Q257" s="97" t="str">
        <f t="shared" si="45"/>
        <v>-</v>
      </c>
      <c r="R257" s="271">
        <v>21</v>
      </c>
      <c r="S257" s="298" t="str">
        <f>IF(P257&lt;&gt;"",IF(P257&gt;R257,IF(P258&gt;R258,"○",IF(P259&gt;R259,"○","×")),IF(P258&gt;R258,IF(P259&gt;R259,"○","×"),"×")),"")</f>
        <v>×</v>
      </c>
      <c r="T257" s="270">
        <v>21</v>
      </c>
      <c r="U257" s="97" t="str">
        <f t="shared" si="46"/>
        <v>-</v>
      </c>
      <c r="V257" s="271">
        <v>18</v>
      </c>
      <c r="W257" s="301" t="str">
        <f>IF(T257&lt;&gt;"",IF(T257&gt;V257,IF(T258&gt;V258,"○",IF(T259&gt;V259,"○","×")),IF(T258&gt;V258,IF(T259&gt;V259,"○","×"),"×")),"")</f>
        <v>○</v>
      </c>
      <c r="X257" s="295" t="s">
        <v>272</v>
      </c>
      <c r="Y257" s="296"/>
      <c r="Z257" s="296"/>
      <c r="AA257" s="297"/>
      <c r="AB257" s="198"/>
      <c r="AC257" s="209"/>
      <c r="AD257" s="210"/>
      <c r="AE257" s="211"/>
      <c r="AF257" s="212"/>
      <c r="AG257" s="213"/>
      <c r="AH257" s="69"/>
      <c r="AI257" s="69"/>
      <c r="AJ257" s="70"/>
    </row>
    <row r="258" spans="2:36" ht="12" customHeight="1">
      <c r="B258" s="121" t="s">
        <v>49</v>
      </c>
      <c r="C258" s="122" t="s">
        <v>48</v>
      </c>
      <c r="D258" s="94">
        <f>IF(J255="","",J255)</f>
      </c>
      <c r="E258" s="91">
        <f t="shared" si="47"/>
      </c>
      <c r="F258" s="38">
        <f>IF(H255="","",H255)</f>
      </c>
      <c r="G258" s="307">
        <f>IF(I255="","",I255)</f>
      </c>
      <c r="H258" s="315"/>
      <c r="I258" s="316"/>
      <c r="J258" s="316"/>
      <c r="K258" s="317"/>
      <c r="L258" s="264"/>
      <c r="M258" s="91">
        <f t="shared" si="44"/>
      </c>
      <c r="N258" s="266"/>
      <c r="O258" s="299"/>
      <c r="P258" s="264">
        <v>7</v>
      </c>
      <c r="Q258" s="91" t="str">
        <f t="shared" si="45"/>
        <v>-</v>
      </c>
      <c r="R258" s="266">
        <v>21</v>
      </c>
      <c r="S258" s="299"/>
      <c r="T258" s="264"/>
      <c r="U258" s="91">
        <f t="shared" si="46"/>
      </c>
      <c r="V258" s="266"/>
      <c r="W258" s="302"/>
      <c r="X258" s="292"/>
      <c r="Y258" s="293"/>
      <c r="Z258" s="293"/>
      <c r="AA258" s="294"/>
      <c r="AB258" s="198"/>
      <c r="AC258" s="203">
        <f>COUNTIF(D257:W259,"○")</f>
        <v>1</v>
      </c>
      <c r="AD258" s="204">
        <f>COUNTIF(D257:W259,"×")</f>
        <v>3</v>
      </c>
      <c r="AE258" s="205">
        <f>(IF((D257&gt;F257),1,0))+(IF((D258&gt;F258),1,0))+(IF((D259&gt;F259),1,0))+(IF((H257&gt;J257),1,0))+(IF((H258&gt;J258),1,0))+(IF((H259&gt;J259),1,0))+(IF((L257&gt;N257),1,0))+(IF((L258&gt;N258),1,0))+(IF((L259&gt;N259),1,0))+(IF((P257&gt;R257),1,0))+(IF((P258&gt;R258),1,0))+(IF((P259&gt;R259),1,0))+(IF((T257&gt;V257),1,0))+(IF((T258&gt;V258),1,0))+(IF((T259&gt;V259),1,0))</f>
        <v>2</v>
      </c>
      <c r="AF258" s="206">
        <f>(IF((D257&lt;F257),1,0))+(IF((D258&lt;F258),1,0))+(IF((D259&lt;F259),1,0))+(IF((H257&lt;J257),1,0))+(IF((H258&lt;J258),1,0))+(IF((H259&lt;J259),1,0))+(IF((L257&lt;N257),1,0))+(IF((L258&lt;N258),1,0))+(IF((L259&lt;N259),1,0))+(IF((P257&lt;R257),1,0))+(IF((P258&lt;R258),1,0))+(IF((P259&lt;R259),1,0))+(IF((T257&lt;V257),1,0))+(IF((T258&lt;V258),1,0))+(IF((T259&lt;V259),1,0))</f>
        <v>6</v>
      </c>
      <c r="AG258" s="207">
        <f>AE258-AF258</f>
        <v>-4</v>
      </c>
      <c r="AH258" s="53">
        <f>SUM(D257:D259,H257:H259,L257:L259,P257:P259,T257:T259)</f>
        <v>96</v>
      </c>
      <c r="AI258" s="53">
        <f>SUM(F257:F259,J257:J259,N257:N259,R257:R259,V257:V259)</f>
        <v>155</v>
      </c>
      <c r="AJ258" s="55">
        <f>AH258-AI258</f>
        <v>-59</v>
      </c>
    </row>
    <row r="259" spans="2:36" ht="12" customHeight="1">
      <c r="B259" s="123"/>
      <c r="C259" s="126"/>
      <c r="D259" s="95">
        <f>IF(J256="","",J256)</f>
        <v>9</v>
      </c>
      <c r="E259" s="91" t="str">
        <f t="shared" si="47"/>
        <v>-</v>
      </c>
      <c r="F259" s="96">
        <f>IF(H256="","",H256)</f>
        <v>21</v>
      </c>
      <c r="G259" s="366" t="str">
        <f>IF(I256="","",I256)</f>
        <v>-</v>
      </c>
      <c r="H259" s="392"/>
      <c r="I259" s="390"/>
      <c r="J259" s="390"/>
      <c r="K259" s="391"/>
      <c r="L259" s="265">
        <v>16</v>
      </c>
      <c r="M259" s="91" t="str">
        <f t="shared" si="44"/>
        <v>-</v>
      </c>
      <c r="N259" s="268">
        <v>21</v>
      </c>
      <c r="O259" s="300"/>
      <c r="P259" s="265"/>
      <c r="Q259" s="93">
        <f t="shared" si="45"/>
      </c>
      <c r="R259" s="268"/>
      <c r="S259" s="300"/>
      <c r="T259" s="265">
        <v>21</v>
      </c>
      <c r="U259" s="93" t="str">
        <f t="shared" si="46"/>
        <v>-</v>
      </c>
      <c r="V259" s="268">
        <v>11</v>
      </c>
      <c r="W259" s="302"/>
      <c r="X259" s="61">
        <f>AC258</f>
        <v>1</v>
      </c>
      <c r="Y259" s="62" t="s">
        <v>12</v>
      </c>
      <c r="Z259" s="62">
        <f>AD258</f>
        <v>3</v>
      </c>
      <c r="AA259" s="63" t="s">
        <v>7</v>
      </c>
      <c r="AB259" s="198"/>
      <c r="AC259" s="214"/>
      <c r="AD259" s="215"/>
      <c r="AE259" s="216"/>
      <c r="AF259" s="217"/>
      <c r="AG259" s="218"/>
      <c r="AH259" s="74"/>
      <c r="AI259" s="74"/>
      <c r="AJ259" s="78"/>
    </row>
    <row r="260" spans="2:36" ht="12" customHeight="1">
      <c r="B260" s="127" t="s">
        <v>194</v>
      </c>
      <c r="C260" s="122" t="s">
        <v>25</v>
      </c>
      <c r="D260" s="94">
        <f>IF(N254="","",N254)</f>
        <v>13</v>
      </c>
      <c r="E260" s="97" t="str">
        <f t="shared" si="47"/>
        <v>-</v>
      </c>
      <c r="F260" s="38">
        <f>IF(L254="","",L254)</f>
        <v>21</v>
      </c>
      <c r="G260" s="306" t="str">
        <f>IF(O254="","",IF(O254="○","×",IF(O254="×","○")))</f>
        <v>×</v>
      </c>
      <c r="H260" s="98">
        <f>IF(N257="","",N257)</f>
        <v>21</v>
      </c>
      <c r="I260" s="91" t="str">
        <f aca="true" t="shared" si="48" ref="I260:I268">IF(H260="","","-")</f>
        <v>-</v>
      </c>
      <c r="J260" s="38">
        <f>IF(L257="","",L257)</f>
        <v>7</v>
      </c>
      <c r="K260" s="306" t="str">
        <f>IF(O257="","",IF(O257="○","×",IF(O257="×","○")))</f>
        <v>○</v>
      </c>
      <c r="L260" s="312"/>
      <c r="M260" s="313"/>
      <c r="N260" s="313"/>
      <c r="O260" s="314"/>
      <c r="P260" s="264">
        <v>12</v>
      </c>
      <c r="Q260" s="91" t="str">
        <f t="shared" si="45"/>
        <v>-</v>
      </c>
      <c r="R260" s="266">
        <v>21</v>
      </c>
      <c r="S260" s="299" t="str">
        <f>IF(P260&lt;&gt;"",IF(P260&gt;R260,IF(P261&gt;R261,"○",IF(P262&gt;R262,"○","×")),IF(P261&gt;R261,IF(P262&gt;R262,"○","×"),"×")),"")</f>
        <v>×</v>
      </c>
      <c r="T260" s="264">
        <v>21</v>
      </c>
      <c r="U260" s="91" t="str">
        <f t="shared" si="46"/>
        <v>-</v>
      </c>
      <c r="V260" s="266">
        <v>12</v>
      </c>
      <c r="W260" s="301" t="str">
        <f>IF(T260&lt;&gt;"",IF(T260&gt;V260,IF(T261&gt;V261,"○",IF(T262&gt;V262,"○","×")),IF(T261&gt;V261,IF(T262&gt;V262,"○","×"),"×")),"")</f>
        <v>○</v>
      </c>
      <c r="X260" s="295" t="s">
        <v>271</v>
      </c>
      <c r="Y260" s="296"/>
      <c r="Z260" s="296"/>
      <c r="AA260" s="297"/>
      <c r="AB260" s="198"/>
      <c r="AC260" s="203"/>
      <c r="AD260" s="204"/>
      <c r="AE260" s="205"/>
      <c r="AF260" s="206"/>
      <c r="AG260" s="207"/>
      <c r="AH260" s="53"/>
      <c r="AI260" s="53"/>
      <c r="AJ260" s="55"/>
    </row>
    <row r="261" spans="2:36" ht="12" customHeight="1">
      <c r="B261" s="127" t="s">
        <v>195</v>
      </c>
      <c r="C261" s="122" t="s">
        <v>25</v>
      </c>
      <c r="D261" s="94">
        <f>IF(N255="","",N255)</f>
      </c>
      <c r="E261" s="91">
        <f t="shared" si="47"/>
      </c>
      <c r="F261" s="38">
        <f>IF(L255="","",L255)</f>
      </c>
      <c r="G261" s="307">
        <f>IF(I258="","",I258)</f>
      </c>
      <c r="H261" s="98">
        <f>IF(N258="","",N258)</f>
      </c>
      <c r="I261" s="91">
        <f t="shared" si="48"/>
      </c>
      <c r="J261" s="38">
        <f>IF(L258="","",L258)</f>
      </c>
      <c r="K261" s="307">
        <f>IF(M258="","",M258)</f>
      </c>
      <c r="L261" s="315"/>
      <c r="M261" s="316"/>
      <c r="N261" s="316"/>
      <c r="O261" s="317"/>
      <c r="P261" s="264"/>
      <c r="Q261" s="91">
        <f t="shared" si="45"/>
      </c>
      <c r="R261" s="266"/>
      <c r="S261" s="299"/>
      <c r="T261" s="264">
        <v>21</v>
      </c>
      <c r="U261" s="91" t="str">
        <f t="shared" si="46"/>
        <v>-</v>
      </c>
      <c r="V261" s="266">
        <v>9</v>
      </c>
      <c r="W261" s="302"/>
      <c r="X261" s="292"/>
      <c r="Y261" s="293"/>
      <c r="Z261" s="293"/>
      <c r="AA261" s="294"/>
      <c r="AB261" s="198"/>
      <c r="AC261" s="203">
        <f>COUNTIF(D260:W262,"○")</f>
        <v>2</v>
      </c>
      <c r="AD261" s="204">
        <f>COUNTIF(D260:W262,"×")</f>
        <v>2</v>
      </c>
      <c r="AE261" s="205">
        <f>(IF((D260&gt;F260),1,0))+(IF((D261&gt;F261),1,0))+(IF((D262&gt;F262),1,0))+(IF((H260&gt;J260),1,0))+(IF((H261&gt;J261),1,0))+(IF((H262&gt;J262),1,0))+(IF((L260&gt;N260),1,0))+(IF((L261&gt;N261),1,0))+(IF((L262&gt;N262),1,0))+(IF((P260&gt;R260),1,0))+(IF((P261&gt;R261),1,0))+(IF((P262&gt;R262),1,0))+(IF((T260&gt;V260),1,0))+(IF((T261&gt;V261),1,0))+(IF((T262&gt;V262),1,0))</f>
        <v>4</v>
      </c>
      <c r="AF261" s="206">
        <f>(IF((D260&lt;F260),1,0))+(IF((D261&lt;F261),1,0))+(IF((D262&lt;F262),1,0))+(IF((H260&lt;J260),1,0))+(IF((H261&lt;J261),1,0))+(IF((H262&lt;J262),1,0))+(IF((L260&lt;N260),1,0))+(IF((L261&lt;N261),1,0))+(IF((L262&lt;N262),1,0))+(IF((P260&lt;R260),1,0))+(IF((P261&lt;R261),1,0))+(IF((P262&lt;R262),1,0))+(IF((T260&lt;V260),1,0))+(IF((T261&lt;V261),1,0))+(IF((T262&lt;V262),1,0))</f>
        <v>4</v>
      </c>
      <c r="AG261" s="207">
        <f>AE261-AF261</f>
        <v>0</v>
      </c>
      <c r="AH261" s="53">
        <f>SUM(D260:D262,H260:H262,L260:L262,P260:P262,T260:T262)</f>
        <v>127</v>
      </c>
      <c r="AI261" s="53">
        <f>SUM(F260:F262,J260:J262,N260:N262,R260:R262,V260:V262)</f>
        <v>128</v>
      </c>
      <c r="AJ261" s="55">
        <f>AH261-AI261</f>
        <v>-1</v>
      </c>
    </row>
    <row r="262" spans="2:36" ht="12" customHeight="1">
      <c r="B262" s="123"/>
      <c r="C262" s="124"/>
      <c r="D262" s="94">
        <f>IF(N256="","",N256)</f>
        <v>10</v>
      </c>
      <c r="E262" s="91" t="str">
        <f t="shared" si="47"/>
        <v>-</v>
      </c>
      <c r="F262" s="38">
        <f>IF(L256="","",L256)</f>
        <v>21</v>
      </c>
      <c r="G262" s="307">
        <f>IF(I259="","",I259)</f>
      </c>
      <c r="H262" s="98">
        <f>IF(N259="","",N259)</f>
        <v>21</v>
      </c>
      <c r="I262" s="91" t="str">
        <f t="shared" si="48"/>
        <v>-</v>
      </c>
      <c r="J262" s="38">
        <f>IF(L259="","",L259)</f>
        <v>16</v>
      </c>
      <c r="K262" s="307" t="str">
        <f>IF(M259="","",M259)</f>
        <v>-</v>
      </c>
      <c r="L262" s="315"/>
      <c r="M262" s="316"/>
      <c r="N262" s="316"/>
      <c r="O262" s="317"/>
      <c r="P262" s="264">
        <v>8</v>
      </c>
      <c r="Q262" s="91" t="str">
        <f t="shared" si="45"/>
        <v>-</v>
      </c>
      <c r="R262" s="266">
        <v>21</v>
      </c>
      <c r="S262" s="300"/>
      <c r="T262" s="264"/>
      <c r="U262" s="91">
        <f t="shared" si="46"/>
      </c>
      <c r="V262" s="266"/>
      <c r="W262" s="303"/>
      <c r="X262" s="61">
        <f>AC261</f>
        <v>2</v>
      </c>
      <c r="Y262" s="62" t="s">
        <v>12</v>
      </c>
      <c r="Z262" s="62">
        <f>AD261</f>
        <v>2</v>
      </c>
      <c r="AA262" s="63" t="s">
        <v>7</v>
      </c>
      <c r="AB262" s="198"/>
      <c r="AC262" s="203"/>
      <c r="AD262" s="204"/>
      <c r="AE262" s="205"/>
      <c r="AF262" s="206"/>
      <c r="AG262" s="207"/>
      <c r="AH262" s="53"/>
      <c r="AI262" s="53"/>
      <c r="AJ262" s="55"/>
    </row>
    <row r="263" spans="2:36" ht="12" customHeight="1">
      <c r="B263" s="128" t="s">
        <v>126</v>
      </c>
      <c r="C263" s="125" t="s">
        <v>125</v>
      </c>
      <c r="D263" s="112">
        <f>IF(R254="","",R254)</f>
        <v>21</v>
      </c>
      <c r="E263" s="97" t="str">
        <f t="shared" si="47"/>
        <v>-</v>
      </c>
      <c r="F263" s="42">
        <f>IF(P254="","",P254)</f>
        <v>9</v>
      </c>
      <c r="G263" s="308" t="str">
        <f>IF(S254="","",IF(S254="○","×",IF(S254="×","○")))</f>
        <v>○</v>
      </c>
      <c r="H263" s="100">
        <f>IF(R257="","",R257)</f>
        <v>21</v>
      </c>
      <c r="I263" s="97" t="str">
        <f t="shared" si="48"/>
        <v>-</v>
      </c>
      <c r="J263" s="42">
        <f>IF(P257="","",P257)</f>
        <v>6</v>
      </c>
      <c r="K263" s="306" t="str">
        <f>IF(S257="","",IF(S257="○","×",IF(S257="×","○")))</f>
        <v>○</v>
      </c>
      <c r="L263" s="42">
        <f>IF(R260="","",R260)</f>
        <v>21</v>
      </c>
      <c r="M263" s="97" t="str">
        <f aca="true" t="shared" si="49" ref="M263:M268">IF(L263="","","-")</f>
        <v>-</v>
      </c>
      <c r="N263" s="42">
        <f>IF(P260="","",P260)</f>
        <v>12</v>
      </c>
      <c r="O263" s="306" t="str">
        <f>IF(S260="","",IF(S260="○","×",IF(S260="×","○")))</f>
        <v>○</v>
      </c>
      <c r="P263" s="312"/>
      <c r="Q263" s="313"/>
      <c r="R263" s="313"/>
      <c r="S263" s="314"/>
      <c r="T263" s="270">
        <v>21</v>
      </c>
      <c r="U263" s="97" t="str">
        <f t="shared" si="46"/>
        <v>-</v>
      </c>
      <c r="V263" s="271">
        <v>6</v>
      </c>
      <c r="W263" s="302" t="str">
        <f>IF(T263&lt;&gt;"",IF(T263&gt;V263,IF(T264&gt;V264,"○",IF(T265&gt;V265,"○","×")),IF(T264&gt;V264,IF(T265&gt;V265,"○","×"),"×")),"")</f>
        <v>○</v>
      </c>
      <c r="X263" s="295" t="s">
        <v>256</v>
      </c>
      <c r="Y263" s="296"/>
      <c r="Z263" s="296"/>
      <c r="AA263" s="297"/>
      <c r="AB263" s="198"/>
      <c r="AC263" s="209"/>
      <c r="AD263" s="210"/>
      <c r="AE263" s="211"/>
      <c r="AF263" s="212"/>
      <c r="AG263" s="213"/>
      <c r="AH263" s="69"/>
      <c r="AI263" s="69"/>
      <c r="AJ263" s="70"/>
    </row>
    <row r="264" spans="2:36" ht="12" customHeight="1">
      <c r="B264" s="127" t="s">
        <v>127</v>
      </c>
      <c r="C264" s="122" t="s">
        <v>125</v>
      </c>
      <c r="D264" s="94">
        <f>IF(R255="","",R255)</f>
      </c>
      <c r="E264" s="91">
        <f t="shared" si="47"/>
      </c>
      <c r="F264" s="38">
        <f>IF(P255="","",P255)</f>
      </c>
      <c r="G264" s="309">
        <f>IF(I261="","",I261)</f>
      </c>
      <c r="H264" s="98">
        <f>IF(R258="","",R258)</f>
        <v>21</v>
      </c>
      <c r="I264" s="91" t="str">
        <f t="shared" si="48"/>
        <v>-</v>
      </c>
      <c r="J264" s="38">
        <f>IF(P258="","",P258)</f>
        <v>7</v>
      </c>
      <c r="K264" s="307">
        <f>IF(M261="","",M261)</f>
      </c>
      <c r="L264" s="38">
        <f>IF(R261="","",R261)</f>
      </c>
      <c r="M264" s="91">
        <f t="shared" si="49"/>
      </c>
      <c r="N264" s="38">
        <f>IF(P261="","",P261)</f>
      </c>
      <c r="O264" s="307">
        <f>IF(Q261="","",Q261)</f>
      </c>
      <c r="P264" s="315"/>
      <c r="Q264" s="316"/>
      <c r="R264" s="316"/>
      <c r="S264" s="317"/>
      <c r="T264" s="264"/>
      <c r="U264" s="91">
        <f t="shared" si="46"/>
      </c>
      <c r="V264" s="266"/>
      <c r="W264" s="302"/>
      <c r="X264" s="292"/>
      <c r="Y264" s="293"/>
      <c r="Z264" s="293"/>
      <c r="AA264" s="294"/>
      <c r="AB264" s="198"/>
      <c r="AC264" s="203">
        <f>COUNTIF(D263:W265,"○")</f>
        <v>4</v>
      </c>
      <c r="AD264" s="204">
        <f>COUNTIF(D263:W265,"×")</f>
        <v>0</v>
      </c>
      <c r="AE264" s="205">
        <f>(IF((D263&gt;F263),1,0))+(IF((D264&gt;F264),1,0))+(IF((D265&gt;F265),1,0))+(IF((H263&gt;J263),1,0))+(IF((H264&gt;J264),1,0))+(IF((H265&gt;J265),1,0))+(IF((L263&gt;N263),1,0))+(IF((L264&gt;N264),1,0))+(IF((L265&gt;N265),1,0))+(IF((P263&gt;R263),1,0))+(IF((P264&gt;R264),1,0))+(IF((P265&gt;R265),1,0))+(IF((T263&gt;V263),1,0))+(IF((T264&gt;V264),1,0))+(IF((T265&gt;V265),1,0))</f>
        <v>8</v>
      </c>
      <c r="AF264" s="206">
        <f>(IF((D263&lt;F263),1,0))+(IF((D264&lt;F264),1,0))+(IF((D265&lt;F265),1,0))+(IF((H263&lt;J263),1,0))+(IF((H264&lt;J264),1,0))+(IF((H265&lt;J265),1,0))+(IF((L263&lt;N263),1,0))+(IF((L264&lt;N264),1,0))+(IF((L265&lt;N265),1,0))+(IF((P263&lt;R263),1,0))+(IF((P264&lt;R264),1,0))+(IF((P265&lt;R265),1,0))+(IF((T263&lt;V263),1,0))+(IF((T264&lt;V264),1,0))+(IF((T265&lt;V265),1,0))</f>
        <v>0</v>
      </c>
      <c r="AG264" s="207">
        <f>AE264-AF264</f>
        <v>8</v>
      </c>
      <c r="AH264" s="53">
        <f>SUM(D263:D265,H263:H265,L263:L265,P263:P265,T263:T265)</f>
        <v>168</v>
      </c>
      <c r="AI264" s="53">
        <f>SUM(F263:F265,J263:J265,N263:N265,R263:R265,V263:V265)</f>
        <v>66</v>
      </c>
      <c r="AJ264" s="55">
        <f>AH264-AI264</f>
        <v>102</v>
      </c>
    </row>
    <row r="265" spans="2:36" ht="12" customHeight="1">
      <c r="B265" s="123"/>
      <c r="C265" s="133"/>
      <c r="D265" s="94">
        <f>IF(R256="","",R256)</f>
        <v>21</v>
      </c>
      <c r="E265" s="91" t="str">
        <f t="shared" si="47"/>
        <v>-</v>
      </c>
      <c r="F265" s="38">
        <f>IF(P256="","",P256)</f>
        <v>15</v>
      </c>
      <c r="G265" s="309" t="str">
        <f>IF(I262="","",I262)</f>
        <v>-</v>
      </c>
      <c r="H265" s="98">
        <f>IF(R259="","",R259)</f>
      </c>
      <c r="I265" s="91">
        <f t="shared" si="48"/>
      </c>
      <c r="J265" s="38">
        <f>IF(P259="","",P259)</f>
      </c>
      <c r="K265" s="307">
        <f>IF(M262="","",M262)</f>
      </c>
      <c r="L265" s="38">
        <f>IF(R262="","",R262)</f>
        <v>21</v>
      </c>
      <c r="M265" s="91" t="str">
        <f t="shared" si="49"/>
        <v>-</v>
      </c>
      <c r="N265" s="38">
        <f>IF(P262="","",P262)</f>
        <v>8</v>
      </c>
      <c r="O265" s="307" t="str">
        <f>IF(Q262="","",Q262)</f>
        <v>-</v>
      </c>
      <c r="P265" s="315"/>
      <c r="Q265" s="316"/>
      <c r="R265" s="316"/>
      <c r="S265" s="317"/>
      <c r="T265" s="264">
        <v>21</v>
      </c>
      <c r="U265" s="91" t="str">
        <f t="shared" si="46"/>
        <v>-</v>
      </c>
      <c r="V265" s="266">
        <v>3</v>
      </c>
      <c r="W265" s="303"/>
      <c r="X265" s="61">
        <f>AC264</f>
        <v>4</v>
      </c>
      <c r="Y265" s="62" t="s">
        <v>12</v>
      </c>
      <c r="Z265" s="62">
        <f>AD264</f>
        <v>0</v>
      </c>
      <c r="AA265" s="63" t="s">
        <v>7</v>
      </c>
      <c r="AB265" s="198"/>
      <c r="AC265" s="214"/>
      <c r="AD265" s="215"/>
      <c r="AE265" s="216"/>
      <c r="AF265" s="217"/>
      <c r="AG265" s="218"/>
      <c r="AH265" s="74"/>
      <c r="AI265" s="74"/>
      <c r="AJ265" s="78"/>
    </row>
    <row r="266" spans="2:36" ht="12" customHeight="1">
      <c r="B266" s="127" t="s">
        <v>245</v>
      </c>
      <c r="C266" s="132" t="s">
        <v>26</v>
      </c>
      <c r="D266" s="112">
        <f>IF(V254="","",V254)</f>
        <v>9</v>
      </c>
      <c r="E266" s="97" t="str">
        <f t="shared" si="47"/>
        <v>-</v>
      </c>
      <c r="F266" s="42">
        <f>IF(T254="","",T254)</f>
        <v>21</v>
      </c>
      <c r="G266" s="308" t="str">
        <f>IF(W254="","",IF(W254="○","×",IF(W254="×","○")))</f>
        <v>×</v>
      </c>
      <c r="H266" s="100">
        <f>IF(V257="","",V257)</f>
        <v>18</v>
      </c>
      <c r="I266" s="97" t="str">
        <f t="shared" si="48"/>
        <v>-</v>
      </c>
      <c r="J266" s="42">
        <f>IF(T257="","",T257)</f>
        <v>21</v>
      </c>
      <c r="K266" s="306" t="str">
        <f>IF(W257="","",IF(W257="○","×",IF(W257="×","○")))</f>
        <v>×</v>
      </c>
      <c r="L266" s="42">
        <f>IF(V260="","",V260)</f>
        <v>12</v>
      </c>
      <c r="M266" s="97" t="str">
        <f t="shared" si="49"/>
        <v>-</v>
      </c>
      <c r="N266" s="42">
        <f>IF(T260="","",T260)</f>
        <v>21</v>
      </c>
      <c r="O266" s="306" t="str">
        <f>IF(W260="","",IF(W260="○","×",IF(W260="×","○")))</f>
        <v>×</v>
      </c>
      <c r="P266" s="100">
        <f>IF(V263="","",V263)</f>
        <v>6</v>
      </c>
      <c r="Q266" s="97" t="str">
        <f>IF(P266="","","-")</f>
        <v>-</v>
      </c>
      <c r="R266" s="42">
        <f>IF(T263="","",T263)</f>
        <v>21</v>
      </c>
      <c r="S266" s="306" t="str">
        <f>IF(W263="","",IF(W263="○","×",IF(W263="×","○")))</f>
        <v>×</v>
      </c>
      <c r="T266" s="312"/>
      <c r="U266" s="313"/>
      <c r="V266" s="313"/>
      <c r="W266" s="314"/>
      <c r="X266" s="295" t="s">
        <v>282</v>
      </c>
      <c r="Y266" s="296"/>
      <c r="Z266" s="296"/>
      <c r="AA266" s="297"/>
      <c r="AB266" s="198"/>
      <c r="AC266" s="203"/>
      <c r="AD266" s="204"/>
      <c r="AE266" s="205"/>
      <c r="AF266" s="206"/>
      <c r="AG266" s="207"/>
      <c r="AH266" s="53"/>
      <c r="AI266" s="53"/>
      <c r="AJ266" s="55"/>
    </row>
    <row r="267" spans="2:36" ht="12" customHeight="1">
      <c r="B267" s="127" t="s">
        <v>246</v>
      </c>
      <c r="C267" s="122" t="s">
        <v>26</v>
      </c>
      <c r="D267" s="94">
        <f>IF(V255="","",V255)</f>
      </c>
      <c r="E267" s="91">
        <f t="shared" si="47"/>
      </c>
      <c r="F267" s="38">
        <f>IF(T255="","",T255)</f>
      </c>
      <c r="G267" s="309">
        <f>IF(I258="","",I258)</f>
      </c>
      <c r="H267" s="98">
        <f>IF(V258="","",V258)</f>
      </c>
      <c r="I267" s="91">
        <f t="shared" si="48"/>
      </c>
      <c r="J267" s="38">
        <f>IF(T258="","",T258)</f>
      </c>
      <c r="K267" s="307">
        <f>IF(M264="","",M264)</f>
      </c>
      <c r="L267" s="38">
        <f>IF(V261="","",V261)</f>
        <v>9</v>
      </c>
      <c r="M267" s="91" t="str">
        <f t="shared" si="49"/>
        <v>-</v>
      </c>
      <c r="N267" s="38">
        <f>IF(T261="","",T261)</f>
        <v>21</v>
      </c>
      <c r="O267" s="307">
        <f>IF(Q264="","",Q264)</f>
      </c>
      <c r="P267" s="98">
        <f>IF(V264="","",V264)</f>
      </c>
      <c r="Q267" s="91">
        <f>IF(P267="","","-")</f>
      </c>
      <c r="R267" s="38">
        <f>IF(T264="","",T264)</f>
      </c>
      <c r="S267" s="307">
        <f>IF(U264="","",U264)</f>
      </c>
      <c r="T267" s="315"/>
      <c r="U267" s="316"/>
      <c r="V267" s="316"/>
      <c r="W267" s="317"/>
      <c r="X267" s="292"/>
      <c r="Y267" s="293"/>
      <c r="Z267" s="293"/>
      <c r="AA267" s="294"/>
      <c r="AB267" s="198"/>
      <c r="AC267" s="203">
        <f>COUNTIF(D266:W268,"○")</f>
        <v>0</v>
      </c>
      <c r="AD267" s="204">
        <f>COUNTIF(D266:W268,"×")</f>
        <v>4</v>
      </c>
      <c r="AE267" s="205">
        <f>(IF((D266&gt;F266),1,0))+(IF((D267&gt;F267),1,0))+(IF((D268&gt;F268),1,0))+(IF((H266&gt;J266),1,0))+(IF((H267&gt;J267),1,0))+(IF((H268&gt;J268),1,0))+(IF((L266&gt;N266),1,0))+(IF((L267&gt;N267),1,0))+(IF((L268&gt;N268),1,0))+(IF((P266&gt;R266),1,0))+(IF((P267&gt;R267),1,0))+(IF((P268&gt;R268),1,0))+(IF((T266&gt;V266),1,0))+(IF((T267&gt;V267),1,0))+(IF((T268&gt;V268),1,0))</f>
        <v>0</v>
      </c>
      <c r="AF267" s="206">
        <f>(IF((D266&lt;F266),1,0))+(IF((D267&lt;F267),1,0))+(IF((D268&lt;F268),1,0))+(IF((H266&lt;J266),1,0))+(IF((H267&lt;J267),1,0))+(IF((H268&lt;J268),1,0))+(IF((L266&lt;N266),1,0))+(IF((L267&lt;N267),1,0))+(IF((L268&lt;N268),1,0))+(IF((P266&lt;R266),1,0))+(IF((P267&lt;R267),1,0))+(IF((P268&lt;R268),1,0))+(IF((T266&lt;V266),1,0))+(IF((T267&lt;V267),1,0))+(IF((T268&lt;V268),1,0))</f>
        <v>8</v>
      </c>
      <c r="AG267" s="207">
        <f>AE267-AF267</f>
        <v>-8</v>
      </c>
      <c r="AH267" s="53">
        <f>SUM(D266:D268,H266:H268,L266:L268,P266:P268,T266:T268)</f>
        <v>77</v>
      </c>
      <c r="AI267" s="53">
        <f>SUM(F266:F268,J266:J268,N266:N268,R266:R268,V266:V268)</f>
        <v>168</v>
      </c>
      <c r="AJ267" s="55">
        <f>AH267-AI267</f>
        <v>-91</v>
      </c>
    </row>
    <row r="268" spans="2:36" ht="12" customHeight="1" thickBot="1">
      <c r="B268" s="130"/>
      <c r="C268" s="131"/>
      <c r="D268" s="101">
        <f>IF(V256="","",V256)</f>
        <v>9</v>
      </c>
      <c r="E268" s="102" t="str">
        <f t="shared" si="47"/>
        <v>-</v>
      </c>
      <c r="F268" s="39">
        <f>IF(T256="","",T256)</f>
        <v>21</v>
      </c>
      <c r="G268" s="310">
        <f>IF(I259="","",I259)</f>
      </c>
      <c r="H268" s="103">
        <f>IF(V259="","",V259)</f>
        <v>11</v>
      </c>
      <c r="I268" s="102" t="str">
        <f t="shared" si="48"/>
        <v>-</v>
      </c>
      <c r="J268" s="39">
        <f>IF(T259="","",T259)</f>
        <v>21</v>
      </c>
      <c r="K268" s="311" t="str">
        <f>IF(M265="","",M265)</f>
        <v>-</v>
      </c>
      <c r="L268" s="39">
        <f>IF(V262="","",V262)</f>
      </c>
      <c r="M268" s="102">
        <f t="shared" si="49"/>
      </c>
      <c r="N268" s="39">
        <f>IF(T262="","",T262)</f>
      </c>
      <c r="O268" s="311">
        <f>IF(Q265="","",Q265)</f>
      </c>
      <c r="P268" s="103">
        <f>IF(V265="","",V265)</f>
        <v>3</v>
      </c>
      <c r="Q268" s="102" t="str">
        <f>IF(P268="","","-")</f>
        <v>-</v>
      </c>
      <c r="R268" s="39">
        <f>IF(T265="","",T265)</f>
        <v>21</v>
      </c>
      <c r="S268" s="311" t="str">
        <f>IF(U265="","",U265)</f>
        <v>-</v>
      </c>
      <c r="T268" s="318"/>
      <c r="U268" s="319"/>
      <c r="V268" s="319"/>
      <c r="W268" s="320"/>
      <c r="X268" s="88">
        <f>AC267</f>
        <v>0</v>
      </c>
      <c r="Y268" s="89" t="s">
        <v>12</v>
      </c>
      <c r="Z268" s="89">
        <f>AD267</f>
        <v>4</v>
      </c>
      <c r="AA268" s="90" t="s">
        <v>7</v>
      </c>
      <c r="AB268" s="198"/>
      <c r="AC268" s="214"/>
      <c r="AD268" s="215"/>
      <c r="AE268" s="216"/>
      <c r="AF268" s="217"/>
      <c r="AG268" s="218"/>
      <c r="AH268" s="74"/>
      <c r="AI268" s="74"/>
      <c r="AJ268" s="78"/>
    </row>
    <row r="269" spans="2:40" ht="21" customHeight="1">
      <c r="B269" s="171"/>
      <c r="C269" s="124"/>
      <c r="D269" s="38"/>
      <c r="E269" s="91"/>
      <c r="F269" s="38"/>
      <c r="G269" s="38"/>
      <c r="H269" s="38"/>
      <c r="I269" s="91"/>
      <c r="J269" s="38"/>
      <c r="K269" s="38"/>
      <c r="L269" s="38"/>
      <c r="M269" s="91"/>
      <c r="N269" s="38"/>
      <c r="O269" s="38"/>
      <c r="P269" s="38"/>
      <c r="Q269" s="38"/>
      <c r="R269" s="38"/>
      <c r="S269" s="38"/>
      <c r="T269" s="62"/>
      <c r="U269" s="62"/>
      <c r="V269" s="62"/>
      <c r="W269" s="62"/>
      <c r="X269" s="46"/>
      <c r="Y269" s="65"/>
      <c r="Z269" s="65"/>
      <c r="AA269" s="65"/>
      <c r="AB269" s="65"/>
      <c r="AC269" s="65"/>
      <c r="AD269" s="65"/>
      <c r="AE269" s="65"/>
      <c r="AF269" s="65"/>
      <c r="AG269" s="17"/>
      <c r="AH269" s="17"/>
      <c r="AI269" s="17"/>
      <c r="AJ269" s="17"/>
      <c r="AK269" s="17"/>
      <c r="AM269" s="6"/>
      <c r="AN269" s="6"/>
    </row>
    <row r="270" spans="2:31" ht="19.5" customHeight="1">
      <c r="B270" s="405" t="s">
        <v>395</v>
      </c>
      <c r="C270" s="405"/>
      <c r="D270" s="147"/>
      <c r="E270" s="147"/>
      <c r="F270" s="30"/>
      <c r="G270" s="30"/>
      <c r="H270" s="30"/>
      <c r="I270" s="3"/>
      <c r="J270" s="3"/>
      <c r="K270" s="3"/>
      <c r="L270" s="3"/>
      <c r="M270" s="3"/>
      <c r="N270" s="3"/>
      <c r="O270" s="150" t="s">
        <v>137</v>
      </c>
      <c r="P270" s="31"/>
      <c r="Q270" s="31"/>
      <c r="R270" s="31"/>
      <c r="S270" s="31"/>
      <c r="T270" s="31"/>
      <c r="U270" s="31"/>
      <c r="V270" s="31"/>
      <c r="W270" s="31"/>
      <c r="X270" s="31"/>
      <c r="Y270" s="8"/>
      <c r="Z270" s="150" t="s">
        <v>138</v>
      </c>
      <c r="AA270" s="8"/>
      <c r="AB270" s="2"/>
      <c r="AC270" s="2"/>
      <c r="AD270" s="2"/>
      <c r="AE270" s="2"/>
    </row>
    <row r="271" spans="2:35" ht="15" customHeight="1">
      <c r="B271" s="405"/>
      <c r="C271" s="405"/>
      <c r="D271" s="596" t="s">
        <v>396</v>
      </c>
      <c r="E271" s="596"/>
      <c r="F271" s="596"/>
      <c r="G271" s="596"/>
      <c r="H271" s="596"/>
      <c r="I271" s="596"/>
      <c r="J271" s="596"/>
      <c r="K271" s="596"/>
      <c r="L271" s="596"/>
      <c r="M271" s="596"/>
      <c r="N271" s="597"/>
      <c r="O271" s="433" t="s">
        <v>247</v>
      </c>
      <c r="P271" s="434"/>
      <c r="Q271" s="434"/>
      <c r="R271" s="434"/>
      <c r="S271" s="434"/>
      <c r="T271" s="467" t="s">
        <v>373</v>
      </c>
      <c r="U271" s="467"/>
      <c r="V271" s="467"/>
      <c r="W271" s="467"/>
      <c r="X271" s="468"/>
      <c r="Y271" s="116"/>
      <c r="Z271" s="445" t="s">
        <v>205</v>
      </c>
      <c r="AA271" s="446"/>
      <c r="AB271" s="446"/>
      <c r="AC271" s="446"/>
      <c r="AD271" s="446"/>
      <c r="AE271" s="447" t="s">
        <v>160</v>
      </c>
      <c r="AF271" s="447"/>
      <c r="AG271" s="447"/>
      <c r="AH271" s="447"/>
      <c r="AI271" s="448"/>
    </row>
    <row r="272" spans="2:35" ht="15" customHeight="1">
      <c r="B272" s="405"/>
      <c r="C272" s="405"/>
      <c r="D272" s="596"/>
      <c r="E272" s="596"/>
      <c r="F272" s="596"/>
      <c r="G272" s="596"/>
      <c r="H272" s="596"/>
      <c r="I272" s="596"/>
      <c r="J272" s="596"/>
      <c r="K272" s="596"/>
      <c r="L272" s="596"/>
      <c r="M272" s="596"/>
      <c r="N272" s="597"/>
      <c r="O272" s="438" t="s">
        <v>87</v>
      </c>
      <c r="P272" s="439"/>
      <c r="Q272" s="439"/>
      <c r="R272" s="439"/>
      <c r="S272" s="439"/>
      <c r="T272" s="465" t="s">
        <v>161</v>
      </c>
      <c r="U272" s="465"/>
      <c r="V272" s="465"/>
      <c r="W272" s="465"/>
      <c r="X272" s="466"/>
      <c r="Y272" s="116"/>
      <c r="Z272" s="449" t="s">
        <v>162</v>
      </c>
      <c r="AA272" s="450"/>
      <c r="AB272" s="450"/>
      <c r="AC272" s="450"/>
      <c r="AD272" s="450"/>
      <c r="AE272" s="451" t="s">
        <v>161</v>
      </c>
      <c r="AF272" s="451"/>
      <c r="AG272" s="451"/>
      <c r="AH272" s="451"/>
      <c r="AI272" s="452"/>
    </row>
    <row r="273" spans="2:35" ht="15" customHeight="1">
      <c r="B273" s="145" t="s">
        <v>202</v>
      </c>
      <c r="E273" s="30"/>
      <c r="F273" s="30"/>
      <c r="G273" s="30"/>
      <c r="H273" s="30"/>
      <c r="I273" s="3"/>
      <c r="J273" s="3"/>
      <c r="K273" s="3"/>
      <c r="L273" s="3"/>
      <c r="M273" s="3"/>
      <c r="N273" s="3"/>
      <c r="O273" s="3"/>
      <c r="P273" s="178"/>
      <c r="Q273" s="178"/>
      <c r="R273" s="8"/>
      <c r="S273" s="285">
        <v>21</v>
      </c>
      <c r="T273" s="287">
        <v>13</v>
      </c>
      <c r="U273" s="8"/>
      <c r="V273" s="8"/>
      <c r="W273" s="8"/>
      <c r="X273" s="8"/>
      <c r="Y273" s="8"/>
      <c r="Z273" s="8"/>
      <c r="AA273" s="8"/>
      <c r="AB273" s="8"/>
      <c r="AC273" s="8"/>
      <c r="AD273" s="2"/>
      <c r="AE273" s="2"/>
      <c r="AI273" s="8"/>
    </row>
    <row r="274" spans="3:33" ht="15" customHeight="1" thickBot="1">
      <c r="C274" s="20"/>
      <c r="D274" s="21"/>
      <c r="E274" s="30"/>
      <c r="F274" s="408" t="s">
        <v>247</v>
      </c>
      <c r="G274" s="409"/>
      <c r="H274" s="409"/>
      <c r="I274" s="409"/>
      <c r="J274" s="409"/>
      <c r="K274" s="440" t="s">
        <v>159</v>
      </c>
      <c r="L274" s="440"/>
      <c r="M274" s="440"/>
      <c r="N274" s="440"/>
      <c r="O274" s="441"/>
      <c r="P274" s="179"/>
      <c r="Q274" s="179"/>
      <c r="R274" s="179"/>
      <c r="S274" s="286">
        <v>21</v>
      </c>
      <c r="T274" s="288">
        <v>16</v>
      </c>
      <c r="U274" s="120"/>
      <c r="V274" s="120"/>
      <c r="W274" s="120"/>
      <c r="X274" s="410" t="s">
        <v>205</v>
      </c>
      <c r="Y274" s="411"/>
      <c r="Z274" s="411"/>
      <c r="AA274" s="411"/>
      <c r="AB274" s="411"/>
      <c r="AC274" s="455" t="s">
        <v>160</v>
      </c>
      <c r="AD274" s="455"/>
      <c r="AE274" s="455"/>
      <c r="AF274" s="455"/>
      <c r="AG274" s="456"/>
    </row>
    <row r="275" spans="2:33" ht="15" customHeight="1" thickTop="1">
      <c r="B275" s="143" t="s">
        <v>200</v>
      </c>
      <c r="C275" s="20"/>
      <c r="D275" s="21"/>
      <c r="E275" s="30"/>
      <c r="F275" s="430" t="s">
        <v>87</v>
      </c>
      <c r="G275" s="431"/>
      <c r="H275" s="431"/>
      <c r="I275" s="431"/>
      <c r="J275" s="431"/>
      <c r="K275" s="463" t="s">
        <v>161</v>
      </c>
      <c r="L275" s="463"/>
      <c r="M275" s="463"/>
      <c r="N275" s="463"/>
      <c r="O275" s="464"/>
      <c r="P275" s="17"/>
      <c r="Q275" s="17"/>
      <c r="R275" s="17"/>
      <c r="S275" s="18"/>
      <c r="T275" s="5"/>
      <c r="U275" s="17"/>
      <c r="V275" s="17"/>
      <c r="W275" s="17"/>
      <c r="X275" s="457" t="s">
        <v>162</v>
      </c>
      <c r="Y275" s="458"/>
      <c r="Z275" s="458"/>
      <c r="AA275" s="458"/>
      <c r="AB275" s="458"/>
      <c r="AC275" s="461" t="s">
        <v>161</v>
      </c>
      <c r="AD275" s="461"/>
      <c r="AE275" s="461"/>
      <c r="AF275" s="461"/>
      <c r="AG275" s="462"/>
    </row>
    <row r="276" ht="19.5" customHeight="1">
      <c r="B276" s="143" t="s">
        <v>201</v>
      </c>
    </row>
    <row r="277" ht="15.75" customHeight="1"/>
    <row r="278" spans="20:40" ht="18.75" customHeight="1">
      <c r="T278" s="149" t="s">
        <v>221</v>
      </c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 t="s">
        <v>222</v>
      </c>
      <c r="AF278" s="149"/>
      <c r="AG278" s="149"/>
      <c r="AH278" s="149"/>
      <c r="AI278" s="149"/>
      <c r="AJ278" s="149"/>
      <c r="AK278" s="149"/>
      <c r="AL278" s="149"/>
      <c r="AM278" s="149"/>
      <c r="AN278" s="149"/>
    </row>
    <row r="279" spans="2:40" ht="15" customHeight="1">
      <c r="B279" s="405" t="s">
        <v>198</v>
      </c>
      <c r="C279" s="405"/>
      <c r="D279" s="412" t="s">
        <v>202</v>
      </c>
      <c r="E279" s="412"/>
      <c r="F279" s="412"/>
      <c r="G279" s="412"/>
      <c r="H279" s="412"/>
      <c r="I279" s="412"/>
      <c r="J279" s="412"/>
      <c r="K279" s="412"/>
      <c r="L279" s="147"/>
      <c r="M279" s="147"/>
      <c r="N279" s="147"/>
      <c r="O279" s="147"/>
      <c r="P279" s="147"/>
      <c r="Q279" s="147"/>
      <c r="R279" s="147"/>
      <c r="S279" s="147"/>
      <c r="T279" s="514" t="s">
        <v>119</v>
      </c>
      <c r="U279" s="515"/>
      <c r="V279" s="515"/>
      <c r="W279" s="515"/>
      <c r="X279" s="515"/>
      <c r="Y279" s="515" t="s">
        <v>374</v>
      </c>
      <c r="Z279" s="515"/>
      <c r="AA279" s="515"/>
      <c r="AB279" s="515"/>
      <c r="AC279" s="516"/>
      <c r="AD279" s="2"/>
      <c r="AE279" s="514" t="s">
        <v>120</v>
      </c>
      <c r="AF279" s="515"/>
      <c r="AG279" s="515"/>
      <c r="AH279" s="515"/>
      <c r="AI279" s="515"/>
      <c r="AJ279" s="515" t="s">
        <v>313</v>
      </c>
      <c r="AK279" s="515"/>
      <c r="AL279" s="515"/>
      <c r="AM279" s="515"/>
      <c r="AN279" s="516"/>
    </row>
    <row r="280" spans="2:40" ht="15" customHeight="1" thickBot="1">
      <c r="B280" s="407"/>
      <c r="C280" s="407"/>
      <c r="D280" s="413"/>
      <c r="E280" s="413"/>
      <c r="F280" s="413"/>
      <c r="G280" s="413"/>
      <c r="H280" s="413"/>
      <c r="I280" s="413"/>
      <c r="J280" s="413"/>
      <c r="K280" s="413"/>
      <c r="L280" s="148"/>
      <c r="M280" s="148"/>
      <c r="N280" s="148"/>
      <c r="O280" s="148"/>
      <c r="P280" s="148"/>
      <c r="Q280" s="148"/>
      <c r="R280" s="148"/>
      <c r="S280" s="148"/>
      <c r="T280" s="517" t="s">
        <v>118</v>
      </c>
      <c r="U280" s="518"/>
      <c r="V280" s="518"/>
      <c r="W280" s="518"/>
      <c r="X280" s="518"/>
      <c r="Y280" s="518" t="s">
        <v>313</v>
      </c>
      <c r="Z280" s="518"/>
      <c r="AA280" s="518"/>
      <c r="AB280" s="380"/>
      <c r="AC280" s="400"/>
      <c r="AD280" s="2"/>
      <c r="AE280" s="514" t="s">
        <v>43</v>
      </c>
      <c r="AF280" s="515"/>
      <c r="AG280" s="515"/>
      <c r="AH280" s="515"/>
      <c r="AI280" s="515"/>
      <c r="AJ280" s="515" t="s">
        <v>313</v>
      </c>
      <c r="AK280" s="515"/>
      <c r="AL280" s="515"/>
      <c r="AM280" s="515"/>
      <c r="AN280" s="516"/>
    </row>
    <row r="281" spans="2:36" ht="12" customHeight="1">
      <c r="B281" s="393" t="s">
        <v>198</v>
      </c>
      <c r="C281" s="394"/>
      <c r="D281" s="372" t="str">
        <f>B283</f>
        <v>合田直子</v>
      </c>
      <c r="E281" s="337"/>
      <c r="F281" s="337"/>
      <c r="G281" s="338"/>
      <c r="H281" s="336" t="str">
        <f>B286</f>
        <v>田邊文子</v>
      </c>
      <c r="I281" s="337"/>
      <c r="J281" s="337"/>
      <c r="K281" s="338"/>
      <c r="L281" s="336" t="str">
        <f>B289</f>
        <v>谷広子</v>
      </c>
      <c r="M281" s="337"/>
      <c r="N281" s="337"/>
      <c r="O281" s="338"/>
      <c r="P281" s="336" t="str">
        <f>B292</f>
        <v>大西加代子</v>
      </c>
      <c r="Q281" s="337"/>
      <c r="R281" s="337"/>
      <c r="S281" s="338"/>
      <c r="T281" s="475" t="str">
        <f>B295</f>
        <v>宗次英子</v>
      </c>
      <c r="U281" s="476"/>
      <c r="V281" s="476"/>
      <c r="W281" s="477"/>
      <c r="X281" s="333" t="s">
        <v>1</v>
      </c>
      <c r="Y281" s="334"/>
      <c r="Z281" s="334"/>
      <c r="AA281" s="335"/>
      <c r="AB281" s="185"/>
      <c r="AC281" s="459" t="s">
        <v>3</v>
      </c>
      <c r="AD281" s="460"/>
      <c r="AE281" s="397" t="s">
        <v>4</v>
      </c>
      <c r="AF281" s="398"/>
      <c r="AG281" s="399"/>
      <c r="AH281" s="326" t="s">
        <v>5</v>
      </c>
      <c r="AI281" s="327"/>
      <c r="AJ281" s="328"/>
    </row>
    <row r="282" spans="2:36" ht="12" customHeight="1" thickBot="1">
      <c r="B282" s="395"/>
      <c r="C282" s="396"/>
      <c r="D282" s="329" t="str">
        <f>B284</f>
        <v>森川里香</v>
      </c>
      <c r="E282" s="330"/>
      <c r="F282" s="330"/>
      <c r="G282" s="331"/>
      <c r="H282" s="332" t="str">
        <f>B287</f>
        <v>丹昌子</v>
      </c>
      <c r="I282" s="330"/>
      <c r="J282" s="330"/>
      <c r="K282" s="331"/>
      <c r="L282" s="332" t="str">
        <f>B290</f>
        <v>矢野初美</v>
      </c>
      <c r="M282" s="330"/>
      <c r="N282" s="330"/>
      <c r="O282" s="331"/>
      <c r="P282" s="332" t="str">
        <f>B293</f>
        <v>三好真子</v>
      </c>
      <c r="Q282" s="330"/>
      <c r="R282" s="330"/>
      <c r="S282" s="331"/>
      <c r="T282" s="332" t="str">
        <f>B296</f>
        <v>鈴木万利</v>
      </c>
      <c r="U282" s="330"/>
      <c r="V282" s="330"/>
      <c r="W282" s="331"/>
      <c r="X282" s="333" t="s">
        <v>2</v>
      </c>
      <c r="Y282" s="334"/>
      <c r="Z282" s="334"/>
      <c r="AA282" s="335"/>
      <c r="AB282" s="104"/>
      <c r="AC282" s="44" t="s">
        <v>6</v>
      </c>
      <c r="AD282" s="40" t="s">
        <v>7</v>
      </c>
      <c r="AE282" s="44" t="s">
        <v>96</v>
      </c>
      <c r="AF282" s="40" t="s">
        <v>8</v>
      </c>
      <c r="AG282" s="41" t="s">
        <v>9</v>
      </c>
      <c r="AH282" s="40" t="s">
        <v>13</v>
      </c>
      <c r="AI282" s="40" t="s">
        <v>8</v>
      </c>
      <c r="AJ282" s="41" t="s">
        <v>9</v>
      </c>
    </row>
    <row r="283" spans="2:36" ht="12" customHeight="1">
      <c r="B283" s="121" t="s">
        <v>32</v>
      </c>
      <c r="C283" s="122" t="s">
        <v>100</v>
      </c>
      <c r="D283" s="385"/>
      <c r="E283" s="386"/>
      <c r="F283" s="386"/>
      <c r="G283" s="387"/>
      <c r="H283" s="264">
        <v>18</v>
      </c>
      <c r="I283" s="91" t="str">
        <f>IF(H283="","","-")</f>
        <v>-</v>
      </c>
      <c r="J283" s="266">
        <v>21</v>
      </c>
      <c r="K283" s="304" t="str">
        <f>IF(H283&lt;&gt;"",IF(H283&gt;J283,IF(H284&gt;J284,"○",IF(H285&gt;J285,"○","×")),IF(H284&gt;J284,IF(H285&gt;J285,"○","×"),"×")),"")</f>
        <v>×</v>
      </c>
      <c r="L283" s="264">
        <v>21</v>
      </c>
      <c r="M283" s="92" t="str">
        <f aca="true" t="shared" si="50" ref="M283:M288">IF(L283="","","-")</f>
        <v>-</v>
      </c>
      <c r="N283" s="269">
        <v>11</v>
      </c>
      <c r="O283" s="304" t="str">
        <f>IF(L283&lt;&gt;"",IF(L283&gt;N283,IF(L284&gt;N284,"○",IF(L285&gt;N285,"○","×")),IF(L284&gt;N284,IF(L285&gt;N285,"○","×"),"×")),"")</f>
        <v>○</v>
      </c>
      <c r="P283" s="264">
        <v>14</v>
      </c>
      <c r="Q283" s="92" t="str">
        <f aca="true" t="shared" si="51" ref="Q283:Q291">IF(P283="","","-")</f>
        <v>-</v>
      </c>
      <c r="R283" s="269">
        <v>21</v>
      </c>
      <c r="S283" s="304" t="str">
        <f>IF(P283&lt;&gt;"",IF(P283&gt;R283,IF(P284&gt;R284,"○",IF(P285&gt;R285,"○","×")),IF(P284&gt;R284,IF(P285&gt;R285,"○","×"),"×")),"")</f>
        <v>○</v>
      </c>
      <c r="T283" s="264">
        <v>17</v>
      </c>
      <c r="U283" s="92" t="str">
        <f aca="true" t="shared" si="52" ref="U283:U294">IF(T283="","","-")</f>
        <v>-</v>
      </c>
      <c r="V283" s="269">
        <v>21</v>
      </c>
      <c r="W283" s="305" t="str">
        <f>IF(T283&lt;&gt;"",IF(T283&gt;V283,IF(T284&gt;V284,"○",IF(T285&gt;V285,"○","×")),IF(T284&gt;V284,IF(T285&gt;V285,"○","×"),"×")),"")</f>
        <v>×</v>
      </c>
      <c r="X283" s="289" t="s">
        <v>297</v>
      </c>
      <c r="Y283" s="290"/>
      <c r="Z283" s="290"/>
      <c r="AA283" s="291"/>
      <c r="AB283" s="104"/>
      <c r="AC283" s="52"/>
      <c r="AD283" s="53"/>
      <c r="AE283" s="105"/>
      <c r="AF283" s="106"/>
      <c r="AG283" s="55"/>
      <c r="AH283" s="53"/>
      <c r="AI283" s="53"/>
      <c r="AJ283" s="55"/>
    </row>
    <row r="284" spans="2:36" ht="12" customHeight="1">
      <c r="B284" s="121" t="s">
        <v>34</v>
      </c>
      <c r="C284" s="122" t="s">
        <v>100</v>
      </c>
      <c r="D284" s="388"/>
      <c r="E284" s="316"/>
      <c r="F284" s="316"/>
      <c r="G284" s="317"/>
      <c r="H284" s="264"/>
      <c r="I284" s="91">
        <f>IF(H284="","","-")</f>
      </c>
      <c r="J284" s="267"/>
      <c r="K284" s="299"/>
      <c r="L284" s="264">
        <v>21</v>
      </c>
      <c r="M284" s="91" t="str">
        <f t="shared" si="50"/>
        <v>-</v>
      </c>
      <c r="N284" s="266">
        <v>15</v>
      </c>
      <c r="O284" s="299"/>
      <c r="P284" s="264">
        <v>23</v>
      </c>
      <c r="Q284" s="91" t="str">
        <f t="shared" si="51"/>
        <v>-</v>
      </c>
      <c r="R284" s="266">
        <v>21</v>
      </c>
      <c r="S284" s="299"/>
      <c r="T284" s="264">
        <v>21</v>
      </c>
      <c r="U284" s="91" t="str">
        <f t="shared" si="52"/>
        <v>-</v>
      </c>
      <c r="V284" s="266">
        <v>12</v>
      </c>
      <c r="W284" s="302"/>
      <c r="X284" s="292"/>
      <c r="Y284" s="293"/>
      <c r="Z284" s="293"/>
      <c r="AA284" s="294"/>
      <c r="AB284" s="104"/>
      <c r="AC284" s="52">
        <f>COUNTIF(D283:W285,"○")</f>
        <v>2</v>
      </c>
      <c r="AD284" s="53">
        <f>COUNTIF(D283:W285,"×")</f>
        <v>2</v>
      </c>
      <c r="AE284" s="105">
        <f>(IF((D283&gt;F283),1,0))+(IF((D284&gt;F284),1,0))+(IF((D285&gt;F285),1,0))+(IF((H283&gt;J283),1,0))+(IF((H284&gt;J284),1,0))+(IF((H285&gt;J285),1,0))+(IF((L283&gt;N283),1,0))+(IF((L284&gt;N284),1,0))+(IF((L285&gt;N285),1,0))+(IF((P283&gt;R283),1,0))+(IF((P284&gt;R284),1,0))+(IF((P285&gt;R285),1,0))+(IF((T283&gt;V283),1,0))+(IF((T284&gt;V284),1,0))+(IF((T285&gt;V285),1,0))</f>
        <v>5</v>
      </c>
      <c r="AF284" s="106">
        <f>(IF((D283&lt;F283),1,0))+(IF((D284&lt;F284),1,0))+(IF((D285&lt;F285),1,0))+(IF((H283&lt;J283),1,0))+(IF((H284&lt;J284),1,0))+(IF((H285&lt;J285),1,0))+(IF((L283&lt;N283),1,0))+(IF((L284&lt;N284),1,0))+(IF((L285&lt;N285),1,0))+(IF((P283&lt;R283),1,0))+(IF((P284&lt;R284),1,0))+(IF((P285&lt;R285),1,0))+(IF((T283&lt;V283),1,0))+(IF((T284&lt;V284),1,0))+(IF((T285&lt;V285),1,0))</f>
        <v>5</v>
      </c>
      <c r="AG284" s="107">
        <f>AE284-AF284</f>
        <v>0</v>
      </c>
      <c r="AH284" s="53">
        <f>SUM(D283:D285,H283:H285,L283:L285,P283:P285,T283:T285)</f>
        <v>185</v>
      </c>
      <c r="AI284" s="53">
        <f>SUM(F283:F285,J283:J285,N283:N285,R283:R285,V283:V285)</f>
        <v>182</v>
      </c>
      <c r="AJ284" s="55">
        <f>AH284-AI284</f>
        <v>3</v>
      </c>
    </row>
    <row r="285" spans="2:36" ht="12" customHeight="1">
      <c r="B285" s="123"/>
      <c r="C285" s="124"/>
      <c r="D285" s="389"/>
      <c r="E285" s="390"/>
      <c r="F285" s="390"/>
      <c r="G285" s="391"/>
      <c r="H285" s="265">
        <v>16</v>
      </c>
      <c r="I285" s="91" t="str">
        <f>IF(H285="","","-")</f>
        <v>-</v>
      </c>
      <c r="J285" s="268">
        <v>21</v>
      </c>
      <c r="K285" s="300"/>
      <c r="L285" s="265"/>
      <c r="M285" s="93">
        <f t="shared" si="50"/>
      </c>
      <c r="N285" s="268"/>
      <c r="O285" s="299"/>
      <c r="P285" s="264">
        <v>21</v>
      </c>
      <c r="Q285" s="91" t="str">
        <f t="shared" si="51"/>
        <v>-</v>
      </c>
      <c r="R285" s="266">
        <v>18</v>
      </c>
      <c r="S285" s="299"/>
      <c r="T285" s="264">
        <v>13</v>
      </c>
      <c r="U285" s="91" t="str">
        <f t="shared" si="52"/>
        <v>-</v>
      </c>
      <c r="V285" s="266">
        <v>21</v>
      </c>
      <c r="W285" s="302"/>
      <c r="X285" s="61">
        <f>AC284</f>
        <v>2</v>
      </c>
      <c r="Y285" s="62" t="s">
        <v>12</v>
      </c>
      <c r="Z285" s="62">
        <f>AD284</f>
        <v>2</v>
      </c>
      <c r="AA285" s="63" t="s">
        <v>7</v>
      </c>
      <c r="AB285" s="104"/>
      <c r="AC285" s="52"/>
      <c r="AD285" s="53"/>
      <c r="AE285" s="105"/>
      <c r="AF285" s="106"/>
      <c r="AG285" s="55"/>
      <c r="AH285" s="53"/>
      <c r="AI285" s="53"/>
      <c r="AJ285" s="55"/>
    </row>
    <row r="286" spans="2:36" ht="12" customHeight="1">
      <c r="B286" s="121" t="s">
        <v>119</v>
      </c>
      <c r="C286" s="125" t="s">
        <v>117</v>
      </c>
      <c r="D286" s="94">
        <f>IF(J283="","",J283)</f>
        <v>21</v>
      </c>
      <c r="E286" s="91" t="str">
        <f aca="true" t="shared" si="53" ref="E286:E297">IF(D286="","","-")</f>
        <v>-</v>
      </c>
      <c r="F286" s="38">
        <f>IF(H283="","",H283)</f>
        <v>18</v>
      </c>
      <c r="G286" s="306" t="str">
        <f>IF(K283="","",IF(K283="○","×",IF(K283="×","○")))</f>
        <v>○</v>
      </c>
      <c r="H286" s="312"/>
      <c r="I286" s="313"/>
      <c r="J286" s="313"/>
      <c r="K286" s="314"/>
      <c r="L286" s="264">
        <v>21</v>
      </c>
      <c r="M286" s="91" t="str">
        <f t="shared" si="50"/>
        <v>-</v>
      </c>
      <c r="N286" s="266">
        <v>6</v>
      </c>
      <c r="O286" s="298" t="str">
        <f>IF(L286&lt;&gt;"",IF(L286&gt;N286,IF(L287&gt;N287,"○",IF(L288&gt;N288,"○","×")),IF(L287&gt;N287,IF(L288&gt;N288,"○","×"),"×")),"")</f>
        <v>○</v>
      </c>
      <c r="P286" s="270">
        <v>21</v>
      </c>
      <c r="Q286" s="97" t="str">
        <f t="shared" si="51"/>
        <v>-</v>
      </c>
      <c r="R286" s="271">
        <v>10</v>
      </c>
      <c r="S286" s="298" t="str">
        <f>IF(P286&lt;&gt;"",IF(P286&gt;R286,IF(P287&gt;R287,"○",IF(P288&gt;R288,"○","×")),IF(P287&gt;R287,IF(P288&gt;R288,"○","×"),"×")),"")</f>
        <v>○</v>
      </c>
      <c r="T286" s="270">
        <v>21</v>
      </c>
      <c r="U286" s="97" t="str">
        <f t="shared" si="52"/>
        <v>-</v>
      </c>
      <c r="V286" s="271">
        <v>12</v>
      </c>
      <c r="W286" s="301" t="str">
        <f>IF(T286&lt;&gt;"",IF(T286&gt;V286,IF(T287&gt;V287,"○",IF(T288&gt;V288,"○","×")),IF(T287&gt;V287,IF(T288&gt;V288,"○","×"),"×")),"")</f>
        <v>○</v>
      </c>
      <c r="X286" s="295" t="s">
        <v>295</v>
      </c>
      <c r="Y286" s="296"/>
      <c r="Z286" s="296"/>
      <c r="AA286" s="297"/>
      <c r="AB286" s="104"/>
      <c r="AC286" s="68"/>
      <c r="AD286" s="69"/>
      <c r="AE286" s="108"/>
      <c r="AF286" s="109"/>
      <c r="AG286" s="70"/>
      <c r="AH286" s="69"/>
      <c r="AI286" s="69"/>
      <c r="AJ286" s="70"/>
    </row>
    <row r="287" spans="2:36" ht="12" customHeight="1">
      <c r="B287" s="121" t="s">
        <v>118</v>
      </c>
      <c r="C287" s="122" t="s">
        <v>117</v>
      </c>
      <c r="D287" s="94">
        <f>IF(J284="","",J284)</f>
      </c>
      <c r="E287" s="91">
        <f t="shared" si="53"/>
      </c>
      <c r="F287" s="38">
        <f>IF(H284="","",H284)</f>
      </c>
      <c r="G287" s="307">
        <f>IF(I284="","",I284)</f>
      </c>
      <c r="H287" s="315"/>
      <c r="I287" s="316"/>
      <c r="J287" s="316"/>
      <c r="K287" s="317"/>
      <c r="L287" s="264">
        <v>20</v>
      </c>
      <c r="M287" s="91" t="str">
        <f t="shared" si="50"/>
        <v>-</v>
      </c>
      <c r="N287" s="266">
        <v>22</v>
      </c>
      <c r="O287" s="299"/>
      <c r="P287" s="264"/>
      <c r="Q287" s="91">
        <f t="shared" si="51"/>
      </c>
      <c r="R287" s="266"/>
      <c r="S287" s="299"/>
      <c r="T287" s="264">
        <v>13</v>
      </c>
      <c r="U287" s="91" t="str">
        <f t="shared" si="52"/>
        <v>-</v>
      </c>
      <c r="V287" s="266">
        <v>21</v>
      </c>
      <c r="W287" s="302"/>
      <c r="X287" s="292"/>
      <c r="Y287" s="293"/>
      <c r="Z287" s="293"/>
      <c r="AA287" s="294"/>
      <c r="AB287" s="104"/>
      <c r="AC287" s="52">
        <f>COUNTIF(D286:W288,"○")</f>
        <v>4</v>
      </c>
      <c r="AD287" s="53">
        <f>COUNTIF(D286:W288,"×")</f>
        <v>0</v>
      </c>
      <c r="AE287" s="105">
        <f>(IF((D286&gt;F286),1,0))+(IF((D287&gt;F287),1,0))+(IF((D288&gt;F288),1,0))+(IF((H286&gt;J286),1,0))+(IF((H287&gt;J287),1,0))+(IF((H288&gt;J288),1,0))+(IF((L286&gt;N286),1,0))+(IF((L287&gt;N287),1,0))+(IF((L288&gt;N288),1,0))+(IF((P286&gt;R286),1,0))+(IF((P287&gt;R287),1,0))+(IF((P288&gt;R288),1,0))+(IF((T286&gt;V286),1,0))+(IF((T287&gt;V287),1,0))+(IF((T288&gt;V288),1,0))</f>
        <v>8</v>
      </c>
      <c r="AF287" s="106">
        <f>(IF((D286&lt;F286),1,0))+(IF((D287&lt;F287),1,0))+(IF((D288&lt;F288),1,0))+(IF((H286&lt;J286),1,0))+(IF((H287&lt;J287),1,0))+(IF((H288&lt;J288),1,0))+(IF((L286&lt;N286),1,0))+(IF((L287&lt;N287),1,0))+(IF((L288&lt;N288),1,0))+(IF((P286&lt;R286),1,0))+(IF((P287&lt;R287),1,0))+(IF((P288&lt;R288),1,0))+(IF((T286&lt;V286),1,0))+(IF((T287&lt;V287),1,0))+(IF((T288&lt;V288),1,0))</f>
        <v>2</v>
      </c>
      <c r="AG287" s="107">
        <f>AE287-AF287</f>
        <v>6</v>
      </c>
      <c r="AH287" s="53">
        <f>SUM(D286:D288,H286:H288,L286:L288,P286:P288,T286:T288)</f>
        <v>205</v>
      </c>
      <c r="AI287" s="53">
        <f>SUM(F286:F288,J286:J288,N286:N288,R286:R288,V286:V288)</f>
        <v>158</v>
      </c>
      <c r="AJ287" s="55">
        <f>AH287-AI287</f>
        <v>47</v>
      </c>
    </row>
    <row r="288" spans="2:36" ht="12" customHeight="1">
      <c r="B288" s="123"/>
      <c r="C288" s="126"/>
      <c r="D288" s="95">
        <f>IF(J285="","",J285)</f>
        <v>21</v>
      </c>
      <c r="E288" s="91" t="str">
        <f t="shared" si="53"/>
        <v>-</v>
      </c>
      <c r="F288" s="96">
        <f>IF(H285="","",H285)</f>
        <v>16</v>
      </c>
      <c r="G288" s="366" t="str">
        <f>IF(I285="","",I285)</f>
        <v>-</v>
      </c>
      <c r="H288" s="392"/>
      <c r="I288" s="390"/>
      <c r="J288" s="390"/>
      <c r="K288" s="391"/>
      <c r="L288" s="265">
        <v>21</v>
      </c>
      <c r="M288" s="91" t="str">
        <f t="shared" si="50"/>
        <v>-</v>
      </c>
      <c r="N288" s="268">
        <v>11</v>
      </c>
      <c r="O288" s="300"/>
      <c r="P288" s="265">
        <v>23</v>
      </c>
      <c r="Q288" s="93" t="str">
        <f t="shared" si="51"/>
        <v>-</v>
      </c>
      <c r="R288" s="268">
        <v>21</v>
      </c>
      <c r="S288" s="300"/>
      <c r="T288" s="265">
        <v>23</v>
      </c>
      <c r="U288" s="93" t="str">
        <f t="shared" si="52"/>
        <v>-</v>
      </c>
      <c r="V288" s="268">
        <v>21</v>
      </c>
      <c r="W288" s="302"/>
      <c r="X288" s="61">
        <f>AC287</f>
        <v>4</v>
      </c>
      <c r="Y288" s="62" t="s">
        <v>12</v>
      </c>
      <c r="Z288" s="62">
        <f>AD287</f>
        <v>0</v>
      </c>
      <c r="AA288" s="63" t="s">
        <v>7</v>
      </c>
      <c r="AB288" s="104"/>
      <c r="AC288" s="73"/>
      <c r="AD288" s="74"/>
      <c r="AE288" s="110"/>
      <c r="AF288" s="111"/>
      <c r="AG288" s="78"/>
      <c r="AH288" s="74"/>
      <c r="AI288" s="74"/>
      <c r="AJ288" s="78"/>
    </row>
    <row r="289" spans="2:36" ht="12" customHeight="1">
      <c r="B289" s="127" t="s">
        <v>109</v>
      </c>
      <c r="C289" s="122" t="s">
        <v>14</v>
      </c>
      <c r="D289" s="94">
        <f>IF(N283="","",N283)</f>
        <v>11</v>
      </c>
      <c r="E289" s="97" t="str">
        <f t="shared" si="53"/>
        <v>-</v>
      </c>
      <c r="F289" s="38">
        <f>IF(L283="","",L283)</f>
        <v>21</v>
      </c>
      <c r="G289" s="306" t="str">
        <f>IF(O283="","",IF(O283="○","×",IF(O283="×","○")))</f>
        <v>×</v>
      </c>
      <c r="H289" s="98">
        <f>IF(N286="","",N286)</f>
        <v>6</v>
      </c>
      <c r="I289" s="91" t="str">
        <f aca="true" t="shared" si="54" ref="I289:I297">IF(H289="","","-")</f>
        <v>-</v>
      </c>
      <c r="J289" s="38">
        <f>IF(L286="","",L286)</f>
        <v>21</v>
      </c>
      <c r="K289" s="306" t="str">
        <f>IF(O286="","",IF(O286="○","×",IF(O286="×","○")))</f>
        <v>×</v>
      </c>
      <c r="L289" s="312"/>
      <c r="M289" s="313"/>
      <c r="N289" s="313"/>
      <c r="O289" s="314"/>
      <c r="P289" s="264">
        <v>8</v>
      </c>
      <c r="Q289" s="91" t="str">
        <f t="shared" si="51"/>
        <v>-</v>
      </c>
      <c r="R289" s="266">
        <v>21</v>
      </c>
      <c r="S289" s="299" t="str">
        <f>IF(P289&lt;&gt;"",IF(P289&gt;R289,IF(P290&gt;R290,"○",IF(P291&gt;R291,"○","×")),IF(P290&gt;R290,IF(P291&gt;R291,"○","×"),"×")),"")</f>
        <v>×</v>
      </c>
      <c r="T289" s="264">
        <v>19</v>
      </c>
      <c r="U289" s="91" t="str">
        <f t="shared" si="52"/>
        <v>-</v>
      </c>
      <c r="V289" s="266">
        <v>21</v>
      </c>
      <c r="W289" s="301" t="str">
        <f>IF(T289&lt;&gt;"",IF(T289&gt;V289,IF(T290&gt;V290,"○",IF(T291&gt;V291,"○","×")),IF(T290&gt;V290,IF(T291&gt;V291,"○","×"),"×")),"")</f>
        <v>×</v>
      </c>
      <c r="X289" s="295" t="s">
        <v>304</v>
      </c>
      <c r="Y289" s="296"/>
      <c r="Z289" s="296"/>
      <c r="AA289" s="297"/>
      <c r="AB289" s="104"/>
      <c r="AC289" s="52"/>
      <c r="AD289" s="53"/>
      <c r="AE289" s="105"/>
      <c r="AF289" s="106"/>
      <c r="AG289" s="207"/>
      <c r="AH289" s="53"/>
      <c r="AI289" s="53"/>
      <c r="AJ289" s="55"/>
    </row>
    <row r="290" spans="2:36" ht="12" customHeight="1">
      <c r="B290" s="127" t="s">
        <v>35</v>
      </c>
      <c r="C290" s="122" t="s">
        <v>14</v>
      </c>
      <c r="D290" s="94">
        <f>IF(N284="","",N284)</f>
        <v>15</v>
      </c>
      <c r="E290" s="91" t="str">
        <f t="shared" si="53"/>
        <v>-</v>
      </c>
      <c r="F290" s="38">
        <f>IF(L284="","",L284)</f>
        <v>21</v>
      </c>
      <c r="G290" s="307">
        <f>IF(I287="","",I287)</f>
      </c>
      <c r="H290" s="98">
        <f>IF(N287="","",N287)</f>
        <v>22</v>
      </c>
      <c r="I290" s="91" t="str">
        <f t="shared" si="54"/>
        <v>-</v>
      </c>
      <c r="J290" s="38">
        <f>IF(L287="","",L287)</f>
        <v>20</v>
      </c>
      <c r="K290" s="307" t="str">
        <f>IF(M287="","",M287)</f>
        <v>-</v>
      </c>
      <c r="L290" s="315"/>
      <c r="M290" s="316"/>
      <c r="N290" s="316"/>
      <c r="O290" s="317"/>
      <c r="P290" s="264"/>
      <c r="Q290" s="91">
        <f t="shared" si="51"/>
      </c>
      <c r="R290" s="266"/>
      <c r="S290" s="299"/>
      <c r="T290" s="264"/>
      <c r="U290" s="91">
        <f t="shared" si="52"/>
      </c>
      <c r="V290" s="266"/>
      <c r="W290" s="302"/>
      <c r="X290" s="292"/>
      <c r="Y290" s="293"/>
      <c r="Z290" s="293"/>
      <c r="AA290" s="294"/>
      <c r="AB290" s="104"/>
      <c r="AC290" s="52">
        <f>COUNTIF(D289:W291,"○")</f>
        <v>0</v>
      </c>
      <c r="AD290" s="53">
        <f>COUNTIF(D289:W291,"×")</f>
        <v>4</v>
      </c>
      <c r="AE290" s="105">
        <f>(IF((D289&gt;F289),1,0))+(IF((D290&gt;F290),1,0))+(IF((D291&gt;F291),1,0))+(IF((H289&gt;J289),1,0))+(IF((H290&gt;J290),1,0))+(IF((H291&gt;J291),1,0))+(IF((L289&gt;N289),1,0))+(IF((L290&gt;N290),1,0))+(IF((L291&gt;N291),1,0))+(IF((P289&gt;R289),1,0))+(IF((P290&gt;R290),1,0))+(IF((P291&gt;R291),1,0))+(IF((T289&gt;V289),1,0))+(IF((T290&gt;V290),1,0))+(IF((T291&gt;V291),1,0))</f>
        <v>1</v>
      </c>
      <c r="AF290" s="106">
        <f>(IF((D289&lt;F289),1,0))+(IF((D290&lt;F290),1,0))+(IF((D291&lt;F291),1,0))+(IF((H289&lt;J289),1,0))+(IF((H290&lt;J290),1,0))+(IF((H291&lt;J291),1,0))+(IF((L289&lt;N289),1,0))+(IF((L290&lt;N290),1,0))+(IF((L291&lt;N291),1,0))+(IF((P289&lt;R289),1,0))+(IF((P290&lt;R290),1,0))+(IF((P291&lt;R291),1,0))+(IF((T289&lt;V289),1,0))+(IF((T290&lt;V290),1,0))+(IF((T291&lt;V291),1,0))</f>
        <v>8</v>
      </c>
      <c r="AG290" s="207">
        <f>AE290-AF290</f>
        <v>-7</v>
      </c>
      <c r="AH290" s="53">
        <f>SUM(D289:D291,H289:H291,L289:L291,P289:P291,T289:T291)</f>
        <v>121</v>
      </c>
      <c r="AI290" s="53">
        <f>SUM(F289:F291,J289:J291,N289:N291,R289:R291,V289:V291)</f>
        <v>188</v>
      </c>
      <c r="AJ290" s="55">
        <f>AH290-AI290</f>
        <v>-67</v>
      </c>
    </row>
    <row r="291" spans="2:36" ht="12" customHeight="1">
      <c r="B291" s="123"/>
      <c r="C291" s="124"/>
      <c r="D291" s="94">
        <f>IF(N285="","",N285)</f>
      </c>
      <c r="E291" s="91">
        <f t="shared" si="53"/>
      </c>
      <c r="F291" s="38">
        <f>IF(L285="","",L285)</f>
      </c>
      <c r="G291" s="307">
        <f>IF(I288="","",I288)</f>
      </c>
      <c r="H291" s="98">
        <f>IF(N288="","",N288)</f>
        <v>11</v>
      </c>
      <c r="I291" s="91" t="str">
        <f t="shared" si="54"/>
        <v>-</v>
      </c>
      <c r="J291" s="38">
        <f>IF(L288="","",L288)</f>
        <v>21</v>
      </c>
      <c r="K291" s="307" t="str">
        <f>IF(M288="","",M288)</f>
        <v>-</v>
      </c>
      <c r="L291" s="315"/>
      <c r="M291" s="316"/>
      <c r="N291" s="316"/>
      <c r="O291" s="317"/>
      <c r="P291" s="264">
        <v>15</v>
      </c>
      <c r="Q291" s="91" t="str">
        <f t="shared" si="51"/>
        <v>-</v>
      </c>
      <c r="R291" s="266">
        <v>21</v>
      </c>
      <c r="S291" s="300"/>
      <c r="T291" s="264">
        <v>14</v>
      </c>
      <c r="U291" s="91" t="str">
        <f t="shared" si="52"/>
        <v>-</v>
      </c>
      <c r="V291" s="266">
        <v>21</v>
      </c>
      <c r="W291" s="303"/>
      <c r="X291" s="61">
        <f>AC290</f>
        <v>0</v>
      </c>
      <c r="Y291" s="62" t="s">
        <v>12</v>
      </c>
      <c r="Z291" s="62">
        <f>AD290</f>
        <v>4</v>
      </c>
      <c r="AA291" s="63" t="s">
        <v>7</v>
      </c>
      <c r="AB291" s="104"/>
      <c r="AC291" s="52"/>
      <c r="AD291" s="53"/>
      <c r="AE291" s="105"/>
      <c r="AF291" s="106"/>
      <c r="AG291" s="207"/>
      <c r="AH291" s="53"/>
      <c r="AI291" s="53"/>
      <c r="AJ291" s="55"/>
    </row>
    <row r="292" spans="2:36" ht="12" customHeight="1">
      <c r="B292" s="121" t="s">
        <v>120</v>
      </c>
      <c r="C292" s="125" t="s">
        <v>117</v>
      </c>
      <c r="D292" s="112">
        <f>IF(R283="","",R283)</f>
        <v>21</v>
      </c>
      <c r="E292" s="97" t="str">
        <f t="shared" si="53"/>
        <v>-</v>
      </c>
      <c r="F292" s="42">
        <f>IF(P283="","",P283)</f>
        <v>14</v>
      </c>
      <c r="G292" s="308" t="str">
        <f>IF(S283="","",IF(S283="○","×",IF(S283="×","○")))</f>
        <v>×</v>
      </c>
      <c r="H292" s="100">
        <f>IF(R286="","",R286)</f>
        <v>10</v>
      </c>
      <c r="I292" s="97" t="str">
        <f t="shared" si="54"/>
        <v>-</v>
      </c>
      <c r="J292" s="42">
        <f>IF(P286="","",P286)</f>
        <v>21</v>
      </c>
      <c r="K292" s="306" t="str">
        <f>IF(S286="","",IF(S286="○","×",IF(S286="×","○")))</f>
        <v>×</v>
      </c>
      <c r="L292" s="42">
        <f>IF(R289="","",R289)</f>
        <v>21</v>
      </c>
      <c r="M292" s="97" t="str">
        <f aca="true" t="shared" si="55" ref="M292:M297">IF(L292="","","-")</f>
        <v>-</v>
      </c>
      <c r="N292" s="42">
        <f>IF(P289="","",P289)</f>
        <v>8</v>
      </c>
      <c r="O292" s="306" t="str">
        <f>IF(S289="","",IF(S289="○","×",IF(S289="×","○")))</f>
        <v>○</v>
      </c>
      <c r="P292" s="312"/>
      <c r="Q292" s="313"/>
      <c r="R292" s="313"/>
      <c r="S292" s="314"/>
      <c r="T292" s="270">
        <v>21</v>
      </c>
      <c r="U292" s="97" t="str">
        <f t="shared" si="52"/>
        <v>-</v>
      </c>
      <c r="V292" s="271">
        <v>11</v>
      </c>
      <c r="W292" s="302" t="str">
        <f>IF(T292&lt;&gt;"",IF(T292&gt;V292,IF(T293&gt;V293,"○",IF(T294&gt;V294,"○","×")),IF(T293&gt;V293,IF(T294&gt;V294,"○","×"),"×")),"")</f>
        <v>○</v>
      </c>
      <c r="X292" s="295" t="s">
        <v>296</v>
      </c>
      <c r="Y292" s="296"/>
      <c r="Z292" s="296"/>
      <c r="AA292" s="297"/>
      <c r="AB292" s="104"/>
      <c r="AC292" s="68"/>
      <c r="AD292" s="69"/>
      <c r="AE292" s="108"/>
      <c r="AF292" s="109"/>
      <c r="AG292" s="70"/>
      <c r="AH292" s="69"/>
      <c r="AI292" s="69"/>
      <c r="AJ292" s="70"/>
    </row>
    <row r="293" spans="2:36" ht="12" customHeight="1">
      <c r="B293" s="121" t="s">
        <v>43</v>
      </c>
      <c r="C293" s="122" t="s">
        <v>117</v>
      </c>
      <c r="D293" s="94">
        <f>IF(R284="","",R284)</f>
        <v>21</v>
      </c>
      <c r="E293" s="91" t="str">
        <f t="shared" si="53"/>
        <v>-</v>
      </c>
      <c r="F293" s="38">
        <f>IF(P284="","",P284)</f>
        <v>23</v>
      </c>
      <c r="G293" s="309" t="str">
        <f>IF(I290="","",I290)</f>
        <v>-</v>
      </c>
      <c r="H293" s="98">
        <f>IF(R287="","",R287)</f>
      </c>
      <c r="I293" s="91">
        <f t="shared" si="54"/>
      </c>
      <c r="J293" s="38">
        <f>IF(P287="","",P287)</f>
      </c>
      <c r="K293" s="307">
        <f>IF(M290="","",M290)</f>
      </c>
      <c r="L293" s="38">
        <f>IF(R290="","",R290)</f>
      </c>
      <c r="M293" s="91">
        <f t="shared" si="55"/>
      </c>
      <c r="N293" s="38">
        <f>IF(P290="","",P290)</f>
      </c>
      <c r="O293" s="307">
        <f>IF(Q290="","",Q290)</f>
      </c>
      <c r="P293" s="315"/>
      <c r="Q293" s="316"/>
      <c r="R293" s="316"/>
      <c r="S293" s="317"/>
      <c r="T293" s="264"/>
      <c r="U293" s="91">
        <f t="shared" si="52"/>
      </c>
      <c r="V293" s="266"/>
      <c r="W293" s="302"/>
      <c r="X293" s="292"/>
      <c r="Y293" s="293"/>
      <c r="Z293" s="293"/>
      <c r="AA293" s="294"/>
      <c r="AB293" s="104"/>
      <c r="AC293" s="52">
        <f>COUNTIF(D292:W294,"○")</f>
        <v>2</v>
      </c>
      <c r="AD293" s="53">
        <f>COUNTIF(D292:W294,"×")</f>
        <v>2</v>
      </c>
      <c r="AE293" s="105">
        <f>(IF((D292&gt;F292),1,0))+(IF((D293&gt;F293),1,0))+(IF((D294&gt;F294),1,0))+(IF((H292&gt;J292),1,0))+(IF((H293&gt;J293),1,0))+(IF((H294&gt;J294),1,0))+(IF((L292&gt;N292),1,0))+(IF((L293&gt;N293),1,0))+(IF((L294&gt;N294),1,0))+(IF((P292&gt;R292),1,0))+(IF((P293&gt;R293),1,0))+(IF((P294&gt;R294),1,0))+(IF((T292&gt;V292),1,0))+(IF((T293&gt;V293),1,0))+(IF((T294&gt;V294),1,0))</f>
        <v>5</v>
      </c>
      <c r="AF293" s="106">
        <f>(IF((D292&lt;F292),1,0))+(IF((D293&lt;F293),1,0))+(IF((D294&lt;F294),1,0))+(IF((H292&lt;J292),1,0))+(IF((H293&lt;J293),1,0))+(IF((H294&lt;J294),1,0))+(IF((L292&lt;N292),1,0))+(IF((L293&lt;N293),1,0))+(IF((L294&lt;N294),1,0))+(IF((P292&lt;R292),1,0))+(IF((P293&lt;R293),1,0))+(IF((P294&lt;R294),1,0))+(IF((T292&lt;V292),1,0))+(IF((T293&lt;V293),1,0))+(IF((T294&lt;V294),1,0))</f>
        <v>4</v>
      </c>
      <c r="AG293" s="107">
        <f>AE293-AF293</f>
        <v>1</v>
      </c>
      <c r="AH293" s="53">
        <f>SUM(D292:D294,H292:H294,L292:L294,P292:P294,T292:T294)</f>
        <v>176</v>
      </c>
      <c r="AI293" s="53">
        <f>SUM(F292:F294,J292:J294,N292:N294,R292:R294,V292:V294)</f>
        <v>156</v>
      </c>
      <c r="AJ293" s="55">
        <f>AH293-AI293</f>
        <v>20</v>
      </c>
    </row>
    <row r="294" spans="2:36" ht="12" customHeight="1">
      <c r="B294" s="127"/>
      <c r="C294" s="124"/>
      <c r="D294" s="94">
        <f>IF(R285="","",R285)</f>
        <v>18</v>
      </c>
      <c r="E294" s="91" t="str">
        <f t="shared" si="53"/>
        <v>-</v>
      </c>
      <c r="F294" s="38">
        <f>IF(P285="","",P285)</f>
        <v>21</v>
      </c>
      <c r="G294" s="309" t="str">
        <f>IF(I291="","",I291)</f>
        <v>-</v>
      </c>
      <c r="H294" s="98">
        <f>IF(R288="","",R288)</f>
        <v>21</v>
      </c>
      <c r="I294" s="91" t="str">
        <f t="shared" si="54"/>
        <v>-</v>
      </c>
      <c r="J294" s="38">
        <f>IF(P288="","",P288)</f>
        <v>23</v>
      </c>
      <c r="K294" s="307">
        <f>IF(M291="","",M291)</f>
      </c>
      <c r="L294" s="38">
        <f>IF(R291="","",R291)</f>
        <v>21</v>
      </c>
      <c r="M294" s="91" t="str">
        <f t="shared" si="55"/>
        <v>-</v>
      </c>
      <c r="N294" s="38">
        <f>IF(P291="","",P291)</f>
        <v>15</v>
      </c>
      <c r="O294" s="307" t="str">
        <f>IF(Q291="","",Q291)</f>
        <v>-</v>
      </c>
      <c r="P294" s="315"/>
      <c r="Q294" s="316"/>
      <c r="R294" s="316"/>
      <c r="S294" s="317"/>
      <c r="T294" s="264">
        <v>22</v>
      </c>
      <c r="U294" s="91" t="str">
        <f t="shared" si="52"/>
        <v>-</v>
      </c>
      <c r="V294" s="266">
        <v>20</v>
      </c>
      <c r="W294" s="303"/>
      <c r="X294" s="61">
        <f>AC293</f>
        <v>2</v>
      </c>
      <c r="Y294" s="62" t="s">
        <v>12</v>
      </c>
      <c r="Z294" s="62">
        <f>AD293</f>
        <v>2</v>
      </c>
      <c r="AA294" s="63" t="s">
        <v>7</v>
      </c>
      <c r="AB294" s="104"/>
      <c r="AC294" s="73"/>
      <c r="AD294" s="74"/>
      <c r="AE294" s="110"/>
      <c r="AF294" s="111"/>
      <c r="AG294" s="78"/>
      <c r="AH294" s="74"/>
      <c r="AI294" s="74"/>
      <c r="AJ294" s="78"/>
    </row>
    <row r="295" spans="2:36" ht="12" customHeight="1">
      <c r="B295" s="128" t="s">
        <v>33</v>
      </c>
      <c r="C295" s="129" t="s">
        <v>100</v>
      </c>
      <c r="D295" s="112">
        <f>IF(V283="","",V283)</f>
        <v>21</v>
      </c>
      <c r="E295" s="97" t="str">
        <f t="shared" si="53"/>
        <v>-</v>
      </c>
      <c r="F295" s="42">
        <f>IF(T283="","",T283)</f>
        <v>17</v>
      </c>
      <c r="G295" s="308" t="str">
        <f>IF(W283="","",IF(W283="○","×",IF(W283="×","○")))</f>
        <v>○</v>
      </c>
      <c r="H295" s="100">
        <f>IF(V286="","",V286)</f>
        <v>12</v>
      </c>
      <c r="I295" s="97" t="str">
        <f t="shared" si="54"/>
        <v>-</v>
      </c>
      <c r="J295" s="42">
        <f>IF(T286="","",T286)</f>
        <v>21</v>
      </c>
      <c r="K295" s="306" t="str">
        <f>IF(W286="","",IF(W286="○","×",IF(W286="×","○")))</f>
        <v>×</v>
      </c>
      <c r="L295" s="42">
        <f>IF(V289="","",V289)</f>
        <v>21</v>
      </c>
      <c r="M295" s="97" t="str">
        <f t="shared" si="55"/>
        <v>-</v>
      </c>
      <c r="N295" s="42">
        <f>IF(T289="","",T289)</f>
        <v>19</v>
      </c>
      <c r="O295" s="306" t="str">
        <f>IF(W289="","",IF(W289="○","×",IF(W289="×","○")))</f>
        <v>○</v>
      </c>
      <c r="P295" s="100">
        <f>IF(V292="","",V292)</f>
        <v>11</v>
      </c>
      <c r="Q295" s="97" t="str">
        <f>IF(P295="","","-")</f>
        <v>-</v>
      </c>
      <c r="R295" s="42">
        <f>IF(T292="","",T292)</f>
        <v>21</v>
      </c>
      <c r="S295" s="306" t="str">
        <f>IF(W292="","",IF(W292="○","×",IF(W292="×","○")))</f>
        <v>×</v>
      </c>
      <c r="T295" s="312"/>
      <c r="U295" s="313"/>
      <c r="V295" s="313"/>
      <c r="W295" s="314"/>
      <c r="X295" s="295" t="s">
        <v>303</v>
      </c>
      <c r="Y295" s="296"/>
      <c r="Z295" s="296"/>
      <c r="AA295" s="297"/>
      <c r="AB295" s="104"/>
      <c r="AC295" s="52"/>
      <c r="AD295" s="53"/>
      <c r="AE295" s="105"/>
      <c r="AF295" s="106"/>
      <c r="AG295" s="55"/>
      <c r="AH295" s="53"/>
      <c r="AI295" s="53"/>
      <c r="AJ295" s="55"/>
    </row>
    <row r="296" spans="2:36" ht="12" customHeight="1">
      <c r="B296" s="127" t="s">
        <v>31</v>
      </c>
      <c r="C296" s="122" t="s">
        <v>100</v>
      </c>
      <c r="D296" s="94">
        <f>IF(V284="","",V284)</f>
        <v>12</v>
      </c>
      <c r="E296" s="91" t="str">
        <f t="shared" si="53"/>
        <v>-</v>
      </c>
      <c r="F296" s="38">
        <f>IF(T284="","",T284)</f>
        <v>21</v>
      </c>
      <c r="G296" s="309">
        <f>IF(I287="","",I287)</f>
      </c>
      <c r="H296" s="98">
        <f>IF(V287="","",V287)</f>
        <v>21</v>
      </c>
      <c r="I296" s="91" t="str">
        <f t="shared" si="54"/>
        <v>-</v>
      </c>
      <c r="J296" s="38">
        <f>IF(T287="","",T287)</f>
        <v>13</v>
      </c>
      <c r="K296" s="307">
        <f>IF(M293="","",M293)</f>
      </c>
      <c r="L296" s="38">
        <f>IF(V290="","",V290)</f>
      </c>
      <c r="M296" s="91">
        <f t="shared" si="55"/>
      </c>
      <c r="N296" s="38">
        <f>IF(T290="","",T290)</f>
      </c>
      <c r="O296" s="307">
        <f>IF(Q293="","",Q293)</f>
      </c>
      <c r="P296" s="98">
        <f>IF(V293="","",V293)</f>
      </c>
      <c r="Q296" s="91">
        <f>IF(P296="","","-")</f>
      </c>
      <c r="R296" s="38">
        <f>IF(T293="","",T293)</f>
      </c>
      <c r="S296" s="307">
        <f>IF(U293="","",U293)</f>
      </c>
      <c r="T296" s="315"/>
      <c r="U296" s="316"/>
      <c r="V296" s="316"/>
      <c r="W296" s="317"/>
      <c r="X296" s="292"/>
      <c r="Y296" s="293"/>
      <c r="Z296" s="293"/>
      <c r="AA296" s="294"/>
      <c r="AB296" s="104"/>
      <c r="AC296" s="52">
        <f>COUNTIF(D295:W297,"○")</f>
        <v>2</v>
      </c>
      <c r="AD296" s="53">
        <f>COUNTIF(D295:W297,"×")</f>
        <v>2</v>
      </c>
      <c r="AE296" s="105">
        <f>(IF((D295&gt;F295),1,0))+(IF((D296&gt;F296),1,0))+(IF((D297&gt;F297),1,0))+(IF((H295&gt;J295),1,0))+(IF((H296&gt;J296),1,0))+(IF((H297&gt;J297),1,0))+(IF((L295&gt;N295),1,0))+(IF((L296&gt;N296),1,0))+(IF((L297&gt;N297),1,0))+(IF((P295&gt;R295),1,0))+(IF((P296&gt;R296),1,0))+(IF((P297&gt;R297),1,0))+(IF((T295&gt;V295),1,0))+(IF((T296&gt;V296),1,0))+(IF((T297&gt;V297),1,0))</f>
        <v>5</v>
      </c>
      <c r="AF296" s="106">
        <f>(IF((D295&lt;F295),1,0))+(IF((D296&lt;F296),1,0))+(IF((D297&lt;F297),1,0))+(IF((H295&lt;J295),1,0))+(IF((H296&lt;J296),1,0))+(IF((H297&lt;J297),1,0))+(IF((L295&lt;N295),1,0))+(IF((L296&lt;N296),1,0))+(IF((L297&lt;N297),1,0))+(IF((P295&lt;R295),1,0))+(IF((P296&lt;R296),1,0))+(IF((P297&lt;R297),1,0))+(IF((T295&lt;V295),1,0))+(IF((T296&lt;V296),1,0))+(IF((T297&lt;V297),1,0))</f>
        <v>5</v>
      </c>
      <c r="AG296" s="107">
        <f>AE296-AF296</f>
        <v>0</v>
      </c>
      <c r="AH296" s="53">
        <f>SUM(D295:D297,H295:H297,L295:L297,P295:P297,T295:T297)</f>
        <v>181</v>
      </c>
      <c r="AI296" s="53">
        <f>SUM(F295:F297,J295:J297,N295:N297,R295:R297,V295:V297)</f>
        <v>184</v>
      </c>
      <c r="AJ296" s="55">
        <f>AH296-AI296</f>
        <v>-3</v>
      </c>
    </row>
    <row r="297" spans="2:36" ht="12" customHeight="1" thickBot="1">
      <c r="B297" s="130"/>
      <c r="C297" s="131"/>
      <c r="D297" s="101">
        <f>IF(V285="","",V285)</f>
        <v>21</v>
      </c>
      <c r="E297" s="102" t="str">
        <f t="shared" si="53"/>
        <v>-</v>
      </c>
      <c r="F297" s="39">
        <f>IF(T285="","",T285)</f>
        <v>13</v>
      </c>
      <c r="G297" s="310">
        <f>IF(I288="","",I288)</f>
      </c>
      <c r="H297" s="103">
        <f>IF(V288="","",V288)</f>
        <v>21</v>
      </c>
      <c r="I297" s="102" t="str">
        <f t="shared" si="54"/>
        <v>-</v>
      </c>
      <c r="J297" s="39">
        <f>IF(T288="","",T288)</f>
        <v>23</v>
      </c>
      <c r="K297" s="311" t="str">
        <f>IF(M294="","",M294)</f>
        <v>-</v>
      </c>
      <c r="L297" s="39">
        <f>IF(V291="","",V291)</f>
        <v>21</v>
      </c>
      <c r="M297" s="102" t="str">
        <f t="shared" si="55"/>
        <v>-</v>
      </c>
      <c r="N297" s="39">
        <f>IF(T291="","",T291)</f>
        <v>14</v>
      </c>
      <c r="O297" s="311">
        <f>IF(Q294="","",Q294)</f>
      </c>
      <c r="P297" s="103">
        <f>IF(V294="","",V294)</f>
        <v>20</v>
      </c>
      <c r="Q297" s="102" t="str">
        <f>IF(P297="","","-")</f>
        <v>-</v>
      </c>
      <c r="R297" s="39">
        <f>IF(T294="","",T294)</f>
        <v>22</v>
      </c>
      <c r="S297" s="311" t="str">
        <f>IF(U294="","",U294)</f>
        <v>-</v>
      </c>
      <c r="T297" s="318"/>
      <c r="U297" s="319"/>
      <c r="V297" s="319"/>
      <c r="W297" s="320"/>
      <c r="X297" s="88">
        <f>AC296</f>
        <v>2</v>
      </c>
      <c r="Y297" s="89" t="s">
        <v>12</v>
      </c>
      <c r="Z297" s="89">
        <f>AD296</f>
        <v>2</v>
      </c>
      <c r="AA297" s="90" t="s">
        <v>7</v>
      </c>
      <c r="AB297" s="104"/>
      <c r="AC297" s="73"/>
      <c r="AD297" s="74"/>
      <c r="AE297" s="110"/>
      <c r="AF297" s="111"/>
      <c r="AG297" s="78"/>
      <c r="AH297" s="74"/>
      <c r="AI297" s="74"/>
      <c r="AJ297" s="78"/>
    </row>
    <row r="298" ht="15.75" customHeight="1"/>
    <row r="299" spans="2:40" ht="15.75" customHeight="1">
      <c r="B299" s="4"/>
      <c r="C299" s="4"/>
      <c r="T299" s="149" t="s">
        <v>219</v>
      </c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 t="s">
        <v>220</v>
      </c>
      <c r="AF299" s="149"/>
      <c r="AG299" s="149"/>
      <c r="AH299" s="149"/>
      <c r="AI299" s="149"/>
      <c r="AJ299" s="149"/>
      <c r="AK299" s="149"/>
      <c r="AL299" s="149"/>
      <c r="AM299" s="149"/>
      <c r="AN299" s="149"/>
    </row>
    <row r="300" spans="2:40" ht="15" customHeight="1">
      <c r="B300" s="405" t="s">
        <v>139</v>
      </c>
      <c r="C300" s="442"/>
      <c r="D300" s="412" t="s">
        <v>203</v>
      </c>
      <c r="E300" s="412"/>
      <c r="F300" s="412"/>
      <c r="G300" s="412"/>
      <c r="H300" s="412"/>
      <c r="I300" s="412"/>
      <c r="J300" s="412"/>
      <c r="K300" s="412"/>
      <c r="T300" s="514" t="s">
        <v>278</v>
      </c>
      <c r="U300" s="515"/>
      <c r="V300" s="515"/>
      <c r="W300" s="515"/>
      <c r="X300" s="515"/>
      <c r="Y300" s="515" t="s">
        <v>280</v>
      </c>
      <c r="Z300" s="515"/>
      <c r="AA300" s="515"/>
      <c r="AB300" s="515"/>
      <c r="AC300" s="516"/>
      <c r="AD300" s="2"/>
      <c r="AE300" s="514" t="s">
        <v>283</v>
      </c>
      <c r="AF300" s="515"/>
      <c r="AG300" s="515"/>
      <c r="AH300" s="515"/>
      <c r="AI300" s="515"/>
      <c r="AJ300" s="515" t="s">
        <v>285</v>
      </c>
      <c r="AK300" s="515"/>
      <c r="AL300" s="515"/>
      <c r="AM300" s="515"/>
      <c r="AN300" s="516"/>
    </row>
    <row r="301" spans="2:40" ht="15" customHeight="1" thickBot="1">
      <c r="B301" s="405"/>
      <c r="C301" s="442"/>
      <c r="D301" s="413"/>
      <c r="E301" s="413"/>
      <c r="F301" s="413"/>
      <c r="G301" s="413"/>
      <c r="H301" s="413"/>
      <c r="I301" s="413"/>
      <c r="J301" s="413"/>
      <c r="K301" s="413"/>
      <c r="T301" s="517" t="s">
        <v>279</v>
      </c>
      <c r="U301" s="518"/>
      <c r="V301" s="518"/>
      <c r="W301" s="518"/>
      <c r="X301" s="518"/>
      <c r="Y301" s="518" t="s">
        <v>280</v>
      </c>
      <c r="Z301" s="518"/>
      <c r="AA301" s="518"/>
      <c r="AB301" s="518"/>
      <c r="AC301" s="519"/>
      <c r="AD301" s="2"/>
      <c r="AE301" s="514" t="s">
        <v>284</v>
      </c>
      <c r="AF301" s="515"/>
      <c r="AG301" s="515"/>
      <c r="AH301" s="515"/>
      <c r="AI301" s="515"/>
      <c r="AJ301" s="515" t="s">
        <v>285</v>
      </c>
      <c r="AK301" s="515"/>
      <c r="AL301" s="515"/>
      <c r="AM301" s="515"/>
      <c r="AN301" s="516"/>
    </row>
    <row r="302" spans="2:44" ht="12" customHeight="1">
      <c r="B302" s="393" t="s">
        <v>139</v>
      </c>
      <c r="C302" s="394"/>
      <c r="D302" s="372" t="str">
        <f>B304</f>
        <v>森望美</v>
      </c>
      <c r="E302" s="337"/>
      <c r="F302" s="337"/>
      <c r="G302" s="338"/>
      <c r="H302" s="336" t="str">
        <f>B307</f>
        <v>曽我部優奈</v>
      </c>
      <c r="I302" s="337"/>
      <c r="J302" s="337"/>
      <c r="K302" s="338"/>
      <c r="L302" s="336" t="str">
        <f>B310</f>
        <v>星田樹菜</v>
      </c>
      <c r="M302" s="337"/>
      <c r="N302" s="337"/>
      <c r="O302" s="338"/>
      <c r="P302" s="336" t="str">
        <f>B313</f>
        <v>鈴木志歩</v>
      </c>
      <c r="Q302" s="337"/>
      <c r="R302" s="337"/>
      <c r="S302" s="338"/>
      <c r="T302" s="360" t="str">
        <f>B316</f>
        <v>高橋悠</v>
      </c>
      <c r="U302" s="361"/>
      <c r="V302" s="361"/>
      <c r="W302" s="362"/>
      <c r="X302" s="336" t="str">
        <f>B319</f>
        <v>尾藤幸衛</v>
      </c>
      <c r="Y302" s="337"/>
      <c r="Z302" s="337"/>
      <c r="AA302" s="338"/>
      <c r="AB302" s="336" t="str">
        <f>B322</f>
        <v>中内菜津美</v>
      </c>
      <c r="AC302" s="337"/>
      <c r="AD302" s="337"/>
      <c r="AE302" s="338"/>
      <c r="AF302" s="363" t="s">
        <v>1</v>
      </c>
      <c r="AG302" s="364"/>
      <c r="AH302" s="364"/>
      <c r="AI302" s="365"/>
      <c r="AJ302" s="46"/>
      <c r="AK302" s="358" t="s">
        <v>3</v>
      </c>
      <c r="AL302" s="359"/>
      <c r="AM302" s="326" t="s">
        <v>4</v>
      </c>
      <c r="AN302" s="327"/>
      <c r="AO302" s="328"/>
      <c r="AP302" s="326" t="s">
        <v>5</v>
      </c>
      <c r="AQ302" s="327"/>
      <c r="AR302" s="328"/>
    </row>
    <row r="303" spans="2:44" ht="12" customHeight="1" thickBot="1">
      <c r="B303" s="395"/>
      <c r="C303" s="396"/>
      <c r="D303" s="329" t="str">
        <f>B305</f>
        <v>石川雪菜</v>
      </c>
      <c r="E303" s="330"/>
      <c r="F303" s="330"/>
      <c r="G303" s="331"/>
      <c r="H303" s="332" t="str">
        <f>B308</f>
        <v>山田春菜</v>
      </c>
      <c r="I303" s="330"/>
      <c r="J303" s="330"/>
      <c r="K303" s="331"/>
      <c r="L303" s="332" t="str">
        <f>B311</f>
        <v>元木遥香</v>
      </c>
      <c r="M303" s="330"/>
      <c r="N303" s="330"/>
      <c r="O303" s="331"/>
      <c r="P303" s="332" t="str">
        <f>B314</f>
        <v>斎藤里央</v>
      </c>
      <c r="Q303" s="330"/>
      <c r="R303" s="330"/>
      <c r="S303" s="331"/>
      <c r="T303" s="332" t="str">
        <f>B317</f>
        <v>宮崎舞</v>
      </c>
      <c r="U303" s="330"/>
      <c r="V303" s="330"/>
      <c r="W303" s="331"/>
      <c r="X303" s="332" t="str">
        <f>B320</f>
        <v>合田祥世</v>
      </c>
      <c r="Y303" s="330"/>
      <c r="Z303" s="330"/>
      <c r="AA303" s="331"/>
      <c r="AB303" s="332" t="str">
        <f>B323</f>
        <v>真鍋恵莉菜</v>
      </c>
      <c r="AC303" s="330"/>
      <c r="AD303" s="330"/>
      <c r="AE303" s="331"/>
      <c r="AF303" s="333" t="s">
        <v>2</v>
      </c>
      <c r="AG303" s="334"/>
      <c r="AH303" s="334"/>
      <c r="AI303" s="335"/>
      <c r="AJ303" s="46"/>
      <c r="AK303" s="44" t="s">
        <v>6</v>
      </c>
      <c r="AL303" s="40" t="s">
        <v>7</v>
      </c>
      <c r="AM303" s="44" t="s">
        <v>199</v>
      </c>
      <c r="AN303" s="40" t="s">
        <v>8</v>
      </c>
      <c r="AO303" s="41" t="s">
        <v>9</v>
      </c>
      <c r="AP303" s="40" t="s">
        <v>13</v>
      </c>
      <c r="AQ303" s="40" t="s">
        <v>8</v>
      </c>
      <c r="AR303" s="41" t="s">
        <v>9</v>
      </c>
    </row>
    <row r="304" spans="2:44" ht="12" customHeight="1">
      <c r="B304" s="121" t="s">
        <v>157</v>
      </c>
      <c r="C304" s="122" t="s">
        <v>148</v>
      </c>
      <c r="D304" s="367"/>
      <c r="E304" s="368"/>
      <c r="F304" s="368"/>
      <c r="G304" s="369"/>
      <c r="H304" s="264">
        <v>12</v>
      </c>
      <c r="I304" s="50" t="str">
        <f>IF(H304="","","-")</f>
        <v>-</v>
      </c>
      <c r="J304" s="276">
        <v>15</v>
      </c>
      <c r="K304" s="304" t="str">
        <f>IF(H304&lt;&gt;"",IF(H304&gt;J304,IF(H305&gt;J305,"○",IF(H306&gt;J306,"○","×")),IF(H305&gt;J305,IF(H306&gt;J306,"○","×"),"×")),"")</f>
        <v>×</v>
      </c>
      <c r="L304" s="264">
        <v>9</v>
      </c>
      <c r="M304" s="51" t="str">
        <f aca="true" t="shared" si="56" ref="M304:M309">IF(L304="","","-")</f>
        <v>-</v>
      </c>
      <c r="N304" s="281">
        <v>15</v>
      </c>
      <c r="O304" s="304" t="str">
        <f>IF(L304&lt;&gt;"",IF(L304&gt;N304,IF(L305&gt;N305,"○",IF(L306&gt;N306,"○","×")),IF(L305&gt;N305,IF(L306&gt;N306,"○","×"),"×")),"")</f>
        <v>×</v>
      </c>
      <c r="P304" s="264">
        <v>11</v>
      </c>
      <c r="Q304" s="51" t="str">
        <f aca="true" t="shared" si="57" ref="Q304:Q312">IF(P304="","","-")</f>
        <v>-</v>
      </c>
      <c r="R304" s="281">
        <v>15</v>
      </c>
      <c r="S304" s="304" t="str">
        <f>IF(P304&lt;&gt;"",IF(P304&gt;R304,IF(P305&gt;R305,"○",IF(P306&gt;R306,"○","×")),IF(P305&gt;R305,IF(P306&gt;R306,"○","×"),"×")),"")</f>
        <v>×</v>
      </c>
      <c r="T304" s="264">
        <v>11</v>
      </c>
      <c r="U304" s="51" t="str">
        <f aca="true" t="shared" si="58" ref="U304:U315">IF(T304="","","-")</f>
        <v>-</v>
      </c>
      <c r="V304" s="281">
        <v>15</v>
      </c>
      <c r="W304" s="304" t="str">
        <f>IF(T304&lt;&gt;"",IF(T304&gt;V304,IF(T305&gt;V305,"○",IF(T306&gt;V306,"○","×")),IF(T305&gt;V305,IF(T306&gt;V306,"○","×"),"×")),"")</f>
        <v>×</v>
      </c>
      <c r="X304" s="264">
        <v>12</v>
      </c>
      <c r="Y304" s="51" t="str">
        <f aca="true" t="shared" si="59" ref="Y304:Y318">IF(X304="","","-")</f>
        <v>-</v>
      </c>
      <c r="Z304" s="281">
        <v>15</v>
      </c>
      <c r="AA304" s="304" t="str">
        <f>IF(X304&lt;&gt;"",IF(X304&gt;Z304,IF(X305&gt;Z305,"○",IF(X306&gt;Z306,"○","×")),IF(X305&gt;Z305,IF(X306&gt;Z306,"○","×"),"×")),"")</f>
        <v>×</v>
      </c>
      <c r="AB304" s="264">
        <v>9</v>
      </c>
      <c r="AC304" s="51" t="str">
        <f aca="true" t="shared" si="60" ref="AC304:AC321">IF(AB304="","","-")</f>
        <v>-</v>
      </c>
      <c r="AD304" s="281">
        <v>15</v>
      </c>
      <c r="AE304" s="305" t="str">
        <f>IF(AB304&lt;&gt;"",IF(AB304&gt;AD304,IF(AB305&gt;AD305,"○",IF(AB306&gt;AD306,"○","×")),IF(AB305&gt;AD305,IF(AB306&gt;AD306,"○","×"),"×")),"")</f>
        <v>×</v>
      </c>
      <c r="AF304" s="289" t="s">
        <v>277</v>
      </c>
      <c r="AG304" s="290"/>
      <c r="AH304" s="290"/>
      <c r="AI304" s="291"/>
      <c r="AJ304" s="46"/>
      <c r="AK304" s="52"/>
      <c r="AL304" s="53"/>
      <c r="AM304" s="105"/>
      <c r="AN304" s="106"/>
      <c r="AO304" s="55"/>
      <c r="AP304" s="53"/>
      <c r="AQ304" s="53"/>
      <c r="AR304" s="55"/>
    </row>
    <row r="305" spans="2:44" ht="12" customHeight="1">
      <c r="B305" s="121" t="s">
        <v>158</v>
      </c>
      <c r="C305" s="122" t="s">
        <v>148</v>
      </c>
      <c r="D305" s="370"/>
      <c r="E305" s="350"/>
      <c r="F305" s="350"/>
      <c r="G305" s="351"/>
      <c r="H305" s="264"/>
      <c r="I305" s="50">
        <f>IF(H305="","","-")</f>
      </c>
      <c r="J305" s="277"/>
      <c r="K305" s="299"/>
      <c r="L305" s="264"/>
      <c r="M305" s="50">
        <f t="shared" si="56"/>
      </c>
      <c r="N305" s="282"/>
      <c r="O305" s="299"/>
      <c r="P305" s="264"/>
      <c r="Q305" s="50">
        <f t="shared" si="57"/>
      </c>
      <c r="R305" s="282"/>
      <c r="S305" s="299"/>
      <c r="T305" s="264">
        <v>11</v>
      </c>
      <c r="U305" s="50" t="str">
        <f t="shared" si="58"/>
        <v>-</v>
      </c>
      <c r="V305" s="282">
        <v>15</v>
      </c>
      <c r="W305" s="299"/>
      <c r="X305" s="264"/>
      <c r="Y305" s="50">
        <f t="shared" si="59"/>
      </c>
      <c r="Z305" s="282"/>
      <c r="AA305" s="299"/>
      <c r="AB305" s="264"/>
      <c r="AC305" s="50">
        <f t="shared" si="60"/>
      </c>
      <c r="AD305" s="282"/>
      <c r="AE305" s="302"/>
      <c r="AF305" s="292"/>
      <c r="AG305" s="293"/>
      <c r="AH305" s="293"/>
      <c r="AI305" s="294"/>
      <c r="AJ305" s="46"/>
      <c r="AK305" s="52">
        <f>COUNTIF(D304:AE306,"○")</f>
        <v>0</v>
      </c>
      <c r="AL305" s="53">
        <f>COUNTIF(D304:AE306,"×")</f>
        <v>6</v>
      </c>
      <c r="AM305" s="105">
        <f>(IF((D304&gt;F304),1,0))+(IF((D305&gt;F305),1,0))+(IF((D306&gt;F306),1,0))+(IF((H304&gt;J304),1,0))+(IF((H305&gt;J305),1,0))+(IF((H306&gt;J306),1,0))+(IF((L304&gt;N304),1,0))+(IF((L305&gt;N305),1,0))+(IF((L306&gt;N306),1,0))+(IF((P304&gt;R304),1,0))+(IF((P305&gt;R305),1,0))+(IF((P306&gt;R306),1,0))+(IF((T304&gt;V304),1,0))+(IF((T305&gt;V305),1,0))+(IF((T306&gt;V306),1,0))+(IF((X304&gt;Z304),1,0))+(IF((X305&gt;Z305),1,0))+(IF((X306&gt;Z306),1,0))+(IF((AB304&gt;AD304),1,0))+(IF((AB305&gt;AD305),1,0))+(IF((AB306&gt;AD306),1,0))</f>
        <v>0</v>
      </c>
      <c r="AN305" s="106">
        <f>(IF((D304&lt;F304),1,0))+(IF((D305&lt;F305),1,0))+(IF((D306&lt;F306),1,0))+(IF((H304&lt;J304),1,0))+(IF((H305&lt;J305),1,0))+(IF((H306&lt;J306),1,0))+(IF((L304&lt;N304),1,0))+(IF((L305&lt;N305),1,0))+(IF((L306&lt;N306),1,0))+(IF((P304&lt;R304),1,0))+(IF((P305&lt;R305),1,0))+(IF((P306&lt;R306),1,0))+(IF((T304&lt;V304),1,0))+(IF((T305&lt;V305),1,0))+(IF((T306&lt;V306),1,0))+(IF((X304&lt;Z304),1,0))+(IF((X305&lt;Z305),1,0))+(IF((X306&lt;Z306),1,0))+(IF((AB304&lt;AD304),1,0))+(IF((AB305&lt;AD305),1,0))+(IF((AB306&lt;AD306),1,0))</f>
        <v>12</v>
      </c>
      <c r="AO305" s="55">
        <f>AM305-AN305</f>
        <v>-12</v>
      </c>
      <c r="AP305" s="53">
        <f>SUM(D304:D306,H304:H306,L304:L306,P304:P306,T304:T306,X304:X306,AB304:AB306)</f>
        <v>123</v>
      </c>
      <c r="AQ305" s="53">
        <f>SUM(F304:F306,J304:J306,N304:N306,R304:R306,V304:V306,Z304:Z306,AD304:AD306)</f>
        <v>180</v>
      </c>
      <c r="AR305" s="55">
        <f>AP305-AQ305</f>
        <v>-57</v>
      </c>
    </row>
    <row r="306" spans="2:44" ht="12" customHeight="1">
      <c r="B306" s="123"/>
      <c r="C306" s="124"/>
      <c r="D306" s="371"/>
      <c r="E306" s="356"/>
      <c r="F306" s="356"/>
      <c r="G306" s="357"/>
      <c r="H306" s="275">
        <v>13</v>
      </c>
      <c r="I306" s="50" t="str">
        <f>IF(H306="","","-")</f>
        <v>-</v>
      </c>
      <c r="J306" s="278">
        <v>15</v>
      </c>
      <c r="K306" s="300"/>
      <c r="L306" s="265">
        <v>9</v>
      </c>
      <c r="M306" s="60" t="str">
        <f t="shared" si="56"/>
        <v>-</v>
      </c>
      <c r="N306" s="278">
        <v>15</v>
      </c>
      <c r="O306" s="300"/>
      <c r="P306" s="264">
        <v>13</v>
      </c>
      <c r="Q306" s="50" t="str">
        <f t="shared" si="57"/>
        <v>-</v>
      </c>
      <c r="R306" s="282">
        <v>15</v>
      </c>
      <c r="S306" s="300"/>
      <c r="T306" s="264"/>
      <c r="U306" s="50">
        <f t="shared" si="58"/>
      </c>
      <c r="V306" s="282"/>
      <c r="W306" s="299"/>
      <c r="X306" s="264">
        <v>5</v>
      </c>
      <c r="Y306" s="50" t="str">
        <f t="shared" si="59"/>
        <v>-</v>
      </c>
      <c r="Z306" s="282">
        <v>15</v>
      </c>
      <c r="AA306" s="299"/>
      <c r="AB306" s="264">
        <v>8</v>
      </c>
      <c r="AC306" s="50" t="str">
        <f t="shared" si="60"/>
        <v>-</v>
      </c>
      <c r="AD306" s="282">
        <v>15</v>
      </c>
      <c r="AE306" s="302"/>
      <c r="AF306" s="61">
        <f>AK305</f>
        <v>0</v>
      </c>
      <c r="AG306" s="62" t="s">
        <v>12</v>
      </c>
      <c r="AH306" s="62">
        <f>AL305</f>
        <v>6</v>
      </c>
      <c r="AI306" s="63" t="s">
        <v>7</v>
      </c>
      <c r="AJ306" s="46"/>
      <c r="AK306" s="52"/>
      <c r="AL306" s="53"/>
      <c r="AM306" s="105"/>
      <c r="AN306" s="106"/>
      <c r="AO306" s="55"/>
      <c r="AP306" s="53"/>
      <c r="AQ306" s="53"/>
      <c r="AR306" s="55"/>
    </row>
    <row r="307" spans="2:44" ht="12" customHeight="1">
      <c r="B307" s="134" t="s">
        <v>68</v>
      </c>
      <c r="C307" s="125" t="s">
        <v>26</v>
      </c>
      <c r="D307" s="113">
        <f>IF(J304="","",J304)</f>
        <v>15</v>
      </c>
      <c r="E307" s="50" t="str">
        <f aca="true" t="shared" si="61" ref="E307:E324">IF(D307="","","-")</f>
        <v>-</v>
      </c>
      <c r="F307" s="67">
        <f>IF(H304="","",H304)</f>
        <v>12</v>
      </c>
      <c r="G307" s="342" t="str">
        <f>IF(K304="","",IF(K304="○","×",IF(K304="×","○")))</f>
        <v>○</v>
      </c>
      <c r="H307" s="346"/>
      <c r="I307" s="347"/>
      <c r="J307" s="347"/>
      <c r="K307" s="348"/>
      <c r="L307" s="279">
        <v>12</v>
      </c>
      <c r="M307" s="50" t="str">
        <f t="shared" si="56"/>
        <v>-</v>
      </c>
      <c r="N307" s="282">
        <v>15</v>
      </c>
      <c r="O307" s="298" t="str">
        <f>IF(L307&lt;&gt;"",IF(L307&gt;N307,IF(L308&gt;N308,"○",IF(L309&gt;N309,"○","×")),IF(L308&gt;N308,IF(L309&gt;N309,"○","×"),"×")),"")</f>
        <v>×</v>
      </c>
      <c r="P307" s="270">
        <v>18</v>
      </c>
      <c r="Q307" s="80" t="str">
        <f t="shared" si="57"/>
        <v>-</v>
      </c>
      <c r="R307" s="284">
        <v>16</v>
      </c>
      <c r="S307" s="298" t="str">
        <f>IF(P307&lt;&gt;"",IF(P307&gt;R307,IF(P308&gt;R308,"○",IF(P309&gt;R309,"○","×")),IF(P308&gt;R308,IF(P309&gt;R309,"○","×"),"×")),"")</f>
        <v>○</v>
      </c>
      <c r="T307" s="270">
        <v>8</v>
      </c>
      <c r="U307" s="80" t="str">
        <f t="shared" si="58"/>
        <v>-</v>
      </c>
      <c r="V307" s="284">
        <v>15</v>
      </c>
      <c r="W307" s="298" t="str">
        <f>IF(T307&lt;&gt;"",IF(T307&gt;V307,IF(T308&gt;V308,"○",IF(T309&gt;V309,"○","×")),IF(T308&gt;V308,IF(T309&gt;V309,"○","×"),"×")),"")</f>
        <v>×</v>
      </c>
      <c r="X307" s="270">
        <v>7</v>
      </c>
      <c r="Y307" s="80" t="str">
        <f t="shared" si="59"/>
        <v>-</v>
      </c>
      <c r="Z307" s="284">
        <v>15</v>
      </c>
      <c r="AA307" s="298" t="str">
        <f>IF(X307&lt;&gt;"",IF(X307&gt;Z307,IF(X308&gt;Z308,"○",IF(X309&gt;Z309,"○","×")),IF(X308&gt;Z308,IF(X309&gt;Z309,"○","×"),"×")),"")</f>
        <v>×</v>
      </c>
      <c r="AB307" s="270">
        <v>5</v>
      </c>
      <c r="AC307" s="80" t="str">
        <f t="shared" si="60"/>
        <v>-</v>
      </c>
      <c r="AD307" s="284">
        <v>15</v>
      </c>
      <c r="AE307" s="301" t="str">
        <f>IF(AB307&lt;&gt;"",IF(AB307&gt;AD307,IF(AB308&gt;AD308,"○",IF(AB309&gt;AD309,"○","×")),IF(AB308&gt;AD308,IF(AB309&gt;AD309,"○","×"),"×")),"")</f>
        <v>×</v>
      </c>
      <c r="AF307" s="295" t="s">
        <v>282</v>
      </c>
      <c r="AG307" s="296"/>
      <c r="AH307" s="296"/>
      <c r="AI307" s="297"/>
      <c r="AJ307" s="46"/>
      <c r="AK307" s="68"/>
      <c r="AL307" s="69"/>
      <c r="AM307" s="108"/>
      <c r="AN307" s="109"/>
      <c r="AO307" s="70"/>
      <c r="AP307" s="69"/>
      <c r="AQ307" s="69"/>
      <c r="AR307" s="70"/>
    </row>
    <row r="308" spans="2:44" ht="12" customHeight="1">
      <c r="B308" s="134" t="s">
        <v>67</v>
      </c>
      <c r="C308" s="135" t="s">
        <v>26</v>
      </c>
      <c r="D308" s="71">
        <f>IF(J305="","",J305)</f>
      </c>
      <c r="E308" s="50">
        <f t="shared" si="61"/>
      </c>
      <c r="F308" s="67">
        <f>IF(H305="","",H305)</f>
      </c>
      <c r="G308" s="343">
        <f>IF(I305="","",I305)</f>
      </c>
      <c r="H308" s="349"/>
      <c r="I308" s="350"/>
      <c r="J308" s="350"/>
      <c r="K308" s="351"/>
      <c r="L308" s="279"/>
      <c r="M308" s="50">
        <f t="shared" si="56"/>
      </c>
      <c r="N308" s="282"/>
      <c r="O308" s="299"/>
      <c r="P308" s="264">
        <v>9</v>
      </c>
      <c r="Q308" s="50" t="str">
        <f t="shared" si="57"/>
        <v>-</v>
      </c>
      <c r="R308" s="282">
        <v>15</v>
      </c>
      <c r="S308" s="299"/>
      <c r="T308" s="264"/>
      <c r="U308" s="50">
        <f t="shared" si="58"/>
      </c>
      <c r="V308" s="282"/>
      <c r="W308" s="299"/>
      <c r="X308" s="264">
        <v>7</v>
      </c>
      <c r="Y308" s="50" t="str">
        <f t="shared" si="59"/>
        <v>-</v>
      </c>
      <c r="Z308" s="282">
        <v>15</v>
      </c>
      <c r="AA308" s="299"/>
      <c r="AB308" s="264"/>
      <c r="AC308" s="50">
        <f t="shared" si="60"/>
      </c>
      <c r="AD308" s="282"/>
      <c r="AE308" s="302"/>
      <c r="AF308" s="292"/>
      <c r="AG308" s="293"/>
      <c r="AH308" s="293"/>
      <c r="AI308" s="294"/>
      <c r="AJ308" s="46"/>
      <c r="AK308" s="52">
        <f>COUNTIF(D307:AE309,"○")</f>
        <v>2</v>
      </c>
      <c r="AL308" s="53">
        <f>COUNTIF(D307:AE309,"×")</f>
        <v>4</v>
      </c>
      <c r="AM308" s="105">
        <f>(IF((D307&gt;F307),1,0))+(IF((D308&gt;F308),1,0))+(IF((D309&gt;F309),1,0))+(IF((H307&gt;J307),1,0))+(IF((H308&gt;J308),1,0))+(IF((H309&gt;J309),1,0))+(IF((L307&gt;N307),1,0))+(IF((L308&gt;N308),1,0))+(IF((L309&gt;N309),1,0))+(IF((P307&gt;R307),1,0))+(IF((P308&gt;R308),1,0))+(IF((P309&gt;R309),1,0))+(IF((T307&gt;V307),1,0))+(IF((T308&gt;V308),1,0))+(IF((T309&gt;V309),1,0))+(IF((X307&gt;Z307),1,0))+(IF((X308&gt;Z308),1,0))+(IF((X309&gt;Z309),1,0))+(IF((AB307&gt;AD307),1,0))+(IF((AB308&gt;AD308),1,0))+(IF((AB309&gt;AD309),1,0))</f>
        <v>4</v>
      </c>
      <c r="AN308" s="106">
        <f>(IF((D307&lt;F307),1,0))+(IF((D308&lt;F308),1,0))+(IF((D309&lt;F309),1,0))+(IF((H307&lt;J307),1,0))+(IF((H308&lt;J308),1,0))+(IF((H309&lt;J309),1,0))+(IF((L307&lt;N307),1,0))+(IF((L308&lt;N308),1,0))+(IF((L309&lt;N309),1,0))+(IF((P307&lt;R307),1,0))+(IF((P308&lt;R308),1,0))+(IF((P309&lt;R309),1,0))+(IF((T307&lt;V307),1,0))+(IF((T308&lt;V308),1,0))+(IF((T309&lt;V309),1,0))+(IF((X307&lt;Z307),1,0))+(IF((X308&lt;Z308),1,0))+(IF((X309&lt;Z309),1,0))+(IF((AB307&lt;AD307),1,0))+(IF((AB308&lt;AD308),1,0))+(IF((AB309&lt;AD309),1,0))</f>
        <v>9</v>
      </c>
      <c r="AO308" s="55">
        <f>AM308-AN308</f>
        <v>-5</v>
      </c>
      <c r="AP308" s="53">
        <f>SUM(D307:D309,H307:H309,L307:L309,P307:P309,T307:T309,X307:X309,AB307:AB309)</f>
        <v>132</v>
      </c>
      <c r="AQ308" s="53">
        <f>SUM(F307:F309,J307:J309,N307:N309,R307:R309,V307:V309,Z307:Z309,AD307:AD309)</f>
        <v>180</v>
      </c>
      <c r="AR308" s="55">
        <f>AP308-AQ308</f>
        <v>-48</v>
      </c>
    </row>
    <row r="309" spans="2:44" ht="12" customHeight="1">
      <c r="B309" s="123"/>
      <c r="C309" s="126"/>
      <c r="D309" s="59">
        <f>IF(J306="","",J306)</f>
        <v>15</v>
      </c>
      <c r="E309" s="50" t="str">
        <f t="shared" si="61"/>
        <v>-</v>
      </c>
      <c r="F309" s="72">
        <f>IF(H306="","",H306)</f>
        <v>13</v>
      </c>
      <c r="G309" s="345" t="str">
        <f>IF(I306="","",I306)</f>
        <v>-</v>
      </c>
      <c r="H309" s="355"/>
      <c r="I309" s="356"/>
      <c r="J309" s="356"/>
      <c r="K309" s="357"/>
      <c r="L309" s="280">
        <v>7</v>
      </c>
      <c r="M309" s="50" t="str">
        <f t="shared" si="56"/>
        <v>-</v>
      </c>
      <c r="N309" s="283">
        <v>15</v>
      </c>
      <c r="O309" s="300"/>
      <c r="P309" s="265">
        <v>15</v>
      </c>
      <c r="Q309" s="60" t="str">
        <f t="shared" si="57"/>
        <v>-</v>
      </c>
      <c r="R309" s="278">
        <v>4</v>
      </c>
      <c r="S309" s="300"/>
      <c r="T309" s="265">
        <v>9</v>
      </c>
      <c r="U309" s="60" t="str">
        <f t="shared" si="58"/>
        <v>-</v>
      </c>
      <c r="V309" s="278">
        <v>15</v>
      </c>
      <c r="W309" s="300"/>
      <c r="X309" s="265"/>
      <c r="Y309" s="60">
        <f t="shared" si="59"/>
      </c>
      <c r="Z309" s="278"/>
      <c r="AA309" s="300"/>
      <c r="AB309" s="265">
        <v>5</v>
      </c>
      <c r="AC309" s="60" t="str">
        <f t="shared" si="60"/>
        <v>-</v>
      </c>
      <c r="AD309" s="278">
        <v>15</v>
      </c>
      <c r="AE309" s="303"/>
      <c r="AF309" s="61">
        <f>AK308</f>
        <v>2</v>
      </c>
      <c r="AG309" s="62" t="s">
        <v>12</v>
      </c>
      <c r="AH309" s="62">
        <f>AL308</f>
        <v>4</v>
      </c>
      <c r="AI309" s="63" t="s">
        <v>7</v>
      </c>
      <c r="AJ309" s="46"/>
      <c r="AK309" s="73"/>
      <c r="AL309" s="74"/>
      <c r="AM309" s="110"/>
      <c r="AN309" s="111"/>
      <c r="AO309" s="78"/>
      <c r="AP309" s="74"/>
      <c r="AQ309" s="74"/>
      <c r="AR309" s="78"/>
    </row>
    <row r="310" spans="2:44" ht="12" customHeight="1">
      <c r="B310" s="127" t="s">
        <v>155</v>
      </c>
      <c r="C310" s="122" t="s">
        <v>148</v>
      </c>
      <c r="D310" s="71">
        <f>IF(N304="","",N304)</f>
        <v>15</v>
      </c>
      <c r="E310" s="80" t="str">
        <f t="shared" si="61"/>
        <v>-</v>
      </c>
      <c r="F310" s="67">
        <f>IF(L304="","",L304)</f>
        <v>9</v>
      </c>
      <c r="G310" s="342" t="str">
        <f>IF(O304="","",IF(O304="○","×",IF(O304="×","○")))</f>
        <v>○</v>
      </c>
      <c r="H310" s="83">
        <f>IF(N307="","",N307)</f>
        <v>15</v>
      </c>
      <c r="I310" s="50" t="str">
        <f aca="true" t="shared" si="62" ref="I310:I324">IF(H310="","","-")</f>
        <v>-</v>
      </c>
      <c r="J310" s="67">
        <f>IF(L307="","",L307)</f>
        <v>12</v>
      </c>
      <c r="K310" s="342" t="str">
        <f>IF(O307="","",IF(O307="○","×",IF(O307="×","○")))</f>
        <v>○</v>
      </c>
      <c r="L310" s="346"/>
      <c r="M310" s="347"/>
      <c r="N310" s="347"/>
      <c r="O310" s="348"/>
      <c r="P310" s="264">
        <v>15</v>
      </c>
      <c r="Q310" s="50" t="str">
        <f t="shared" si="57"/>
        <v>-</v>
      </c>
      <c r="R310" s="282">
        <v>13</v>
      </c>
      <c r="S310" s="299" t="str">
        <f>IF(P310&lt;&gt;"",IF(P310&gt;R310,IF(P311&gt;R311,"○",IF(P312&gt;R312,"○","×")),IF(P311&gt;R311,IF(P312&gt;R312,"○","×"),"×")),"")</f>
        <v>○</v>
      </c>
      <c r="T310" s="264">
        <v>14</v>
      </c>
      <c r="U310" s="50" t="str">
        <f t="shared" si="58"/>
        <v>-</v>
      </c>
      <c r="V310" s="282">
        <v>15</v>
      </c>
      <c r="W310" s="298" t="str">
        <f>IF(T310&lt;&gt;"",IF(T310&gt;V310,IF(T311&gt;V311,"○",IF(T312&gt;V312,"○","×")),IF(T311&gt;V311,IF(T312&gt;V312,"○","×"),"×")),"")</f>
        <v>×</v>
      </c>
      <c r="X310" s="264">
        <v>12</v>
      </c>
      <c r="Y310" s="50" t="str">
        <f t="shared" si="59"/>
        <v>-</v>
      </c>
      <c r="Z310" s="282">
        <v>15</v>
      </c>
      <c r="AA310" s="299" t="str">
        <f>IF(X310&lt;&gt;"",IF(X310&gt;Z310,IF(X311&gt;Z311,"○",IF(X312&gt;Z312,"○","×")),IF(X311&gt;Z311,IF(X312&gt;Z312,"○","×"),"×")),"")</f>
        <v>×</v>
      </c>
      <c r="AB310" s="264">
        <v>9</v>
      </c>
      <c r="AC310" s="50" t="str">
        <f t="shared" si="60"/>
        <v>-</v>
      </c>
      <c r="AD310" s="282">
        <v>15</v>
      </c>
      <c r="AE310" s="301" t="str">
        <f>IF(AB310&lt;&gt;"",IF(AB310&gt;AD310,IF(AB311&gt;AD311,"○",IF(AB312&gt;AD312,"○","×")),IF(AB311&gt;AD311,IF(AB312&gt;AD312,"○","×"),"×")),"")</f>
        <v>○</v>
      </c>
      <c r="AF310" s="295" t="s">
        <v>272</v>
      </c>
      <c r="AG310" s="296"/>
      <c r="AH310" s="296"/>
      <c r="AI310" s="297"/>
      <c r="AJ310" s="46"/>
      <c r="AK310" s="52"/>
      <c r="AL310" s="53"/>
      <c r="AM310" s="105"/>
      <c r="AN310" s="106"/>
      <c r="AO310" s="55"/>
      <c r="AP310" s="53"/>
      <c r="AQ310" s="53"/>
      <c r="AR310" s="55"/>
    </row>
    <row r="311" spans="2:44" ht="12" customHeight="1">
      <c r="B311" s="127" t="s">
        <v>156</v>
      </c>
      <c r="C311" s="122" t="s">
        <v>148</v>
      </c>
      <c r="D311" s="71">
        <f>IF(N305="","",N305)</f>
      </c>
      <c r="E311" s="50">
        <f t="shared" si="61"/>
      </c>
      <c r="F311" s="67">
        <f>IF(L305="","",L305)</f>
      </c>
      <c r="G311" s="343">
        <f>IF(I308="","",I308)</f>
      </c>
      <c r="H311" s="83">
        <f>IF(N308="","",N308)</f>
      </c>
      <c r="I311" s="50">
        <f t="shared" si="62"/>
      </c>
      <c r="J311" s="67">
        <f>IF(L308="","",L308)</f>
      </c>
      <c r="K311" s="343">
        <f>IF(M308="","",M308)</f>
      </c>
      <c r="L311" s="349"/>
      <c r="M311" s="350"/>
      <c r="N311" s="350"/>
      <c r="O311" s="351"/>
      <c r="P311" s="264"/>
      <c r="Q311" s="50">
        <f t="shared" si="57"/>
      </c>
      <c r="R311" s="282"/>
      <c r="S311" s="299"/>
      <c r="T311" s="264"/>
      <c r="U311" s="50">
        <f t="shared" si="58"/>
      </c>
      <c r="V311" s="282"/>
      <c r="W311" s="299"/>
      <c r="X311" s="264"/>
      <c r="Y311" s="50">
        <f t="shared" si="59"/>
      </c>
      <c r="Z311" s="282"/>
      <c r="AA311" s="299"/>
      <c r="AB311" s="264">
        <v>15</v>
      </c>
      <c r="AC311" s="50" t="str">
        <f t="shared" si="60"/>
        <v>-</v>
      </c>
      <c r="AD311" s="282">
        <v>9</v>
      </c>
      <c r="AE311" s="302"/>
      <c r="AF311" s="292"/>
      <c r="AG311" s="293"/>
      <c r="AH311" s="293"/>
      <c r="AI311" s="294"/>
      <c r="AJ311" s="46"/>
      <c r="AK311" s="52">
        <f>COUNTIF(D310:AE312,"○")</f>
        <v>4</v>
      </c>
      <c r="AL311" s="53">
        <f>COUNTIF(D310:AE312,"×")</f>
        <v>2</v>
      </c>
      <c r="AM311" s="105">
        <f>(IF((D310&gt;F310),1,0))+(IF((D311&gt;F311),1,0))+(IF((D312&gt;F312),1,0))+(IF((H310&gt;J310),1,0))+(IF((H311&gt;J311),1,0))+(IF((H312&gt;J312),1,0))+(IF((L310&gt;N310),1,0))+(IF((L311&gt;N311),1,0))+(IF((L312&gt;N312),1,0))+(IF((P310&gt;R310),1,0))+(IF((P311&gt;R311),1,0))+(IF((P312&gt;R312),1,0))+(IF((T310&gt;V310),1,0))+(IF((T311&gt;V311),1,0))+(IF((T312&gt;V312),1,0))+(IF((X310&gt;Z310),1,0))+(IF((X311&gt;Z311),1,0))+(IF((X312&gt;Z312),1,0))+(IF((AB310&gt;AD310),1,0))+(IF((AB311&gt;AD311),1,0))+(IF((AB312&gt;AD312),1,0))</f>
        <v>8</v>
      </c>
      <c r="AN311" s="106">
        <f>(IF((D310&lt;F310),1,0))+(IF((D311&lt;F311),1,0))+(IF((D312&lt;F312),1,0))+(IF((H310&lt;J310),1,0))+(IF((H311&lt;J311),1,0))+(IF((H312&lt;J312),1,0))+(IF((L310&lt;N310),1,0))+(IF((L311&lt;N311),1,0))+(IF((L312&lt;N312),1,0))+(IF((P310&lt;R310),1,0))+(IF((P311&lt;R311),1,0))+(IF((P312&lt;R312),1,0))+(IF((T310&lt;V310),1,0))+(IF((T311&lt;V311),1,0))+(IF((T312&lt;V312),1,0))+(IF((X310&lt;Z310),1,0))+(IF((X311&lt;Z311),1,0))+(IF((X312&lt;Z312),1,0))+(IF((AB310&lt;AD310),1,0))+(IF((AB311&lt;AD311),1,0))+(IF((AB312&lt;AD312),1,0))</f>
        <v>5</v>
      </c>
      <c r="AO311" s="55">
        <f>AM311-AN311</f>
        <v>3</v>
      </c>
      <c r="AP311" s="53">
        <f>SUM(D310:D312,H310:H312,L310:L312,P310:P312,T310:T312,X310:X312,AB310:AB312)</f>
        <v>179</v>
      </c>
      <c r="AQ311" s="53">
        <f>SUM(F310:F312,J310:J312,N310:N312,R310:R312,V310:V312,Z310:Z312,AD310:AD312)</f>
        <v>160</v>
      </c>
      <c r="AR311" s="55">
        <f>AP311-AQ311</f>
        <v>19</v>
      </c>
    </row>
    <row r="312" spans="2:44" ht="12" customHeight="1">
      <c r="B312" s="123"/>
      <c r="C312" s="124"/>
      <c r="D312" s="71">
        <f>IF(N306="","",N306)</f>
        <v>15</v>
      </c>
      <c r="E312" s="50" t="str">
        <f t="shared" si="61"/>
        <v>-</v>
      </c>
      <c r="F312" s="67">
        <f>IF(L306="","",L306)</f>
        <v>9</v>
      </c>
      <c r="G312" s="343">
        <f>IF(I309="","",I309)</f>
      </c>
      <c r="H312" s="83">
        <f>IF(N309="","",N309)</f>
        <v>15</v>
      </c>
      <c r="I312" s="50" t="str">
        <f t="shared" si="62"/>
        <v>-</v>
      </c>
      <c r="J312" s="67">
        <f>IF(L309="","",L309)</f>
        <v>7</v>
      </c>
      <c r="K312" s="343" t="str">
        <f>IF(M309="","",M309)</f>
        <v>-</v>
      </c>
      <c r="L312" s="349"/>
      <c r="M312" s="350"/>
      <c r="N312" s="350"/>
      <c r="O312" s="351"/>
      <c r="P312" s="264">
        <v>15</v>
      </c>
      <c r="Q312" s="50" t="str">
        <f t="shared" si="57"/>
        <v>-</v>
      </c>
      <c r="R312" s="282">
        <v>12</v>
      </c>
      <c r="S312" s="300"/>
      <c r="T312" s="264">
        <v>14</v>
      </c>
      <c r="U312" s="50" t="str">
        <f t="shared" si="58"/>
        <v>-</v>
      </c>
      <c r="V312" s="282">
        <v>15</v>
      </c>
      <c r="W312" s="300"/>
      <c r="X312" s="264">
        <v>9</v>
      </c>
      <c r="Y312" s="50" t="str">
        <f t="shared" si="59"/>
        <v>-</v>
      </c>
      <c r="Z312" s="282">
        <v>15</v>
      </c>
      <c r="AA312" s="299"/>
      <c r="AB312" s="264">
        <v>16</v>
      </c>
      <c r="AC312" s="50" t="str">
        <f t="shared" si="60"/>
        <v>-</v>
      </c>
      <c r="AD312" s="282">
        <v>14</v>
      </c>
      <c r="AE312" s="303"/>
      <c r="AF312" s="61">
        <f>AK311</f>
        <v>4</v>
      </c>
      <c r="AG312" s="62" t="s">
        <v>12</v>
      </c>
      <c r="AH312" s="62">
        <f>AL311</f>
        <v>2</v>
      </c>
      <c r="AI312" s="63" t="s">
        <v>7</v>
      </c>
      <c r="AJ312" s="46"/>
      <c r="AK312" s="52"/>
      <c r="AL312" s="53"/>
      <c r="AM312" s="105"/>
      <c r="AN312" s="106"/>
      <c r="AO312" s="55"/>
      <c r="AP312" s="53"/>
      <c r="AQ312" s="53"/>
      <c r="AR312" s="55"/>
    </row>
    <row r="313" spans="2:44" ht="12" customHeight="1">
      <c r="B313" s="121" t="s">
        <v>65</v>
      </c>
      <c r="C313" s="125" t="s">
        <v>26</v>
      </c>
      <c r="D313" s="79">
        <f>IF(R304="","",R304)</f>
        <v>15</v>
      </c>
      <c r="E313" s="80" t="str">
        <f t="shared" si="61"/>
        <v>-</v>
      </c>
      <c r="F313" s="81">
        <f>IF(P304="","",P304)</f>
        <v>11</v>
      </c>
      <c r="G313" s="339" t="str">
        <f>IF(S304="","",IF(S304="○","×",IF(S304="×","○")))</f>
        <v>○</v>
      </c>
      <c r="H313" s="82">
        <f>IF(R307="","",R307)</f>
        <v>16</v>
      </c>
      <c r="I313" s="80" t="str">
        <f t="shared" si="62"/>
        <v>-</v>
      </c>
      <c r="J313" s="81">
        <f>IF(P307="","",P307)</f>
        <v>18</v>
      </c>
      <c r="K313" s="342" t="str">
        <f>IF(S307="","",IF(S307="○","×",IF(S307="×","○")))</f>
        <v>×</v>
      </c>
      <c r="L313" s="81">
        <f>IF(R310="","",R310)</f>
        <v>13</v>
      </c>
      <c r="M313" s="80" t="str">
        <f aca="true" t="shared" si="63" ref="M313:M324">IF(L313="","","-")</f>
        <v>-</v>
      </c>
      <c r="N313" s="81">
        <f>IF(P310="","",P310)</f>
        <v>15</v>
      </c>
      <c r="O313" s="342" t="str">
        <f>IF(S310="","",IF(S310="○","×",IF(S310="×","○")))</f>
        <v>×</v>
      </c>
      <c r="P313" s="346"/>
      <c r="Q313" s="347"/>
      <c r="R313" s="347"/>
      <c r="S313" s="348"/>
      <c r="T313" s="270">
        <v>7</v>
      </c>
      <c r="U313" s="80" t="str">
        <f t="shared" si="58"/>
        <v>-</v>
      </c>
      <c r="V313" s="284">
        <v>15</v>
      </c>
      <c r="W313" s="299" t="str">
        <f>IF(T313&lt;&gt;"",IF(T313&gt;V313,IF(T314&gt;V314,"○",IF(T315&gt;V315,"○","×")),IF(T314&gt;V314,IF(T315&gt;V315,"○","×"),"×")),"")</f>
        <v>×</v>
      </c>
      <c r="X313" s="270">
        <v>15</v>
      </c>
      <c r="Y313" s="80" t="str">
        <f t="shared" si="59"/>
        <v>-</v>
      </c>
      <c r="Z313" s="284">
        <v>13</v>
      </c>
      <c r="AA313" s="298" t="str">
        <f>IF(X313&lt;&gt;"",IF(X313&gt;Z313,IF(X314&gt;Z314,"○",IF(X315&gt;Z315,"○","×")),IF(X314&gt;Z314,IF(X315&gt;Z315,"○","×"),"×")),"")</f>
        <v>×</v>
      </c>
      <c r="AB313" s="270">
        <v>13</v>
      </c>
      <c r="AC313" s="80" t="str">
        <f t="shared" si="60"/>
        <v>-</v>
      </c>
      <c r="AD313" s="284">
        <v>15</v>
      </c>
      <c r="AE313" s="301" t="str">
        <f>IF(AB313&lt;&gt;"",IF(AB313&gt;AD313,IF(AB314&gt;AD314,"○",IF(AB315&gt;AD315,"○","×")),IF(AB314&gt;AD314,IF(AB315&gt;AD315,"○","×"),"×")),"")</f>
        <v>×</v>
      </c>
      <c r="AF313" s="295" t="s">
        <v>276</v>
      </c>
      <c r="AG313" s="296"/>
      <c r="AH313" s="296"/>
      <c r="AI313" s="297"/>
      <c r="AJ313" s="46"/>
      <c r="AK313" s="68"/>
      <c r="AL313" s="69"/>
      <c r="AM313" s="108"/>
      <c r="AN313" s="109"/>
      <c r="AO313" s="70"/>
      <c r="AP313" s="69"/>
      <c r="AQ313" s="69"/>
      <c r="AR313" s="70"/>
    </row>
    <row r="314" spans="2:44" ht="12" customHeight="1">
      <c r="B314" s="121" t="s">
        <v>66</v>
      </c>
      <c r="C314" s="122" t="s">
        <v>26</v>
      </c>
      <c r="D314" s="71">
        <f>IF(R305="","",R305)</f>
      </c>
      <c r="E314" s="50">
        <f t="shared" si="61"/>
      </c>
      <c r="F314" s="67">
        <f>IF(P305="","",P305)</f>
      </c>
      <c r="G314" s="340">
        <f>IF(I311="","",I311)</f>
      </c>
      <c r="H314" s="83">
        <f>IF(R308="","",R308)</f>
        <v>15</v>
      </c>
      <c r="I314" s="50" t="str">
        <f t="shared" si="62"/>
        <v>-</v>
      </c>
      <c r="J314" s="67">
        <f>IF(P308="","",P308)</f>
        <v>9</v>
      </c>
      <c r="K314" s="343">
        <f>IF(M311="","",M311)</f>
      </c>
      <c r="L314" s="67">
        <f>IF(R311="","",R311)</f>
      </c>
      <c r="M314" s="50">
        <f t="shared" si="63"/>
      </c>
      <c r="N314" s="67">
        <f>IF(P311="","",P311)</f>
      </c>
      <c r="O314" s="343">
        <f>IF(Q311="","",Q311)</f>
      </c>
      <c r="P314" s="349"/>
      <c r="Q314" s="350"/>
      <c r="R314" s="350"/>
      <c r="S314" s="351"/>
      <c r="T314" s="264"/>
      <c r="U314" s="50">
        <f t="shared" si="58"/>
      </c>
      <c r="V314" s="282"/>
      <c r="W314" s="299"/>
      <c r="X314" s="264">
        <v>7</v>
      </c>
      <c r="Y314" s="50" t="str">
        <f t="shared" si="59"/>
        <v>-</v>
      </c>
      <c r="Z314" s="282">
        <v>15</v>
      </c>
      <c r="AA314" s="299"/>
      <c r="AB314" s="264"/>
      <c r="AC314" s="50">
        <f t="shared" si="60"/>
      </c>
      <c r="AD314" s="282"/>
      <c r="AE314" s="302"/>
      <c r="AF314" s="292"/>
      <c r="AG314" s="293"/>
      <c r="AH314" s="293"/>
      <c r="AI314" s="294"/>
      <c r="AJ314" s="46"/>
      <c r="AK314" s="52">
        <f>COUNTIF(D313:AE315,"○")</f>
        <v>1</v>
      </c>
      <c r="AL314" s="53">
        <f>COUNTIF(D313:AE315,"×")</f>
        <v>5</v>
      </c>
      <c r="AM314" s="105">
        <f>(IF((D313&gt;F313),1,0))+(IF((D314&gt;F314),1,0))+(IF((D315&gt;F315),1,0))+(IF((H313&gt;J313),1,0))+(IF((H314&gt;J314),1,0))+(IF((H315&gt;J315),1,0))+(IF((L313&gt;N313),1,0))+(IF((L314&gt;N314),1,0))+(IF((L315&gt;N315),1,0))+(IF((P313&gt;R313),1,0))+(IF((P314&gt;R314),1,0))+(IF((P315&gt;R315),1,0))+(IF((T313&gt;V313),1,0))+(IF((T314&gt;V314),1,0))+(IF((T315&gt;V315),1,0))+(IF((X313&gt;Z313),1,0))+(IF((X314&gt;Z314),1,0))+(IF((X315&gt;Z315),1,0))+(IF((AB313&gt;AD313),1,0))+(IF((AB314&gt;AD314),1,0))+(IF((AB315&gt;AD315),1,0))</f>
        <v>4</v>
      </c>
      <c r="AN314" s="106">
        <f>(IF((D313&lt;F313),1,0))+(IF((D314&lt;F314),1,0))+(IF((D315&lt;F315),1,0))+(IF((H313&lt;J313),1,0))+(IF((H314&lt;J314),1,0))+(IF((H315&lt;J315),1,0))+(IF((L313&lt;N313),1,0))+(IF((L314&lt;N314),1,0))+(IF((L315&lt;N315),1,0))+(IF((P313&lt;R313),1,0))+(IF((P314&lt;R314),1,0))+(IF((P315&lt;R315),1,0))+(IF((T313&lt;V313),1,0))+(IF((T314&lt;V314),1,0))+(IF((T315&lt;V315),1,0))+(IF((X313&lt;Z313),1,0))+(IF((X314&lt;Z314),1,0))+(IF((X315&lt;Z315),1,0))+(IF((AB313&lt;AD313),1,0))+(IF((AB314&lt;AD314),1,0))+(IF((AB315&lt;AD315),1,0))</f>
        <v>10</v>
      </c>
      <c r="AO314" s="55">
        <f>AM314-AN314</f>
        <v>-6</v>
      </c>
      <c r="AP314" s="53">
        <f>SUM(D313:D315,H313:H315,L313:L315,P313:P315,T313:T315,X313:X315,AB313:AB315)</f>
        <v>153</v>
      </c>
      <c r="AQ314" s="53">
        <f>SUM(F313:F315,J313:J315,N313:N315,R313:R315,V313:V315,Z313:Z315,AD313:AD315)</f>
        <v>199</v>
      </c>
      <c r="AR314" s="55">
        <f>AP314-AQ314</f>
        <v>-46</v>
      </c>
    </row>
    <row r="315" spans="2:44" ht="12" customHeight="1">
      <c r="B315" s="127"/>
      <c r="C315" s="124"/>
      <c r="D315" s="71">
        <f>IF(R306="","",R306)</f>
        <v>15</v>
      </c>
      <c r="E315" s="50" t="str">
        <f t="shared" si="61"/>
        <v>-</v>
      </c>
      <c r="F315" s="67">
        <f>IF(P306="","",P306)</f>
        <v>13</v>
      </c>
      <c r="G315" s="340" t="str">
        <f>IF(I312="","",I312)</f>
        <v>-</v>
      </c>
      <c r="H315" s="83">
        <f>IF(R309="","",R309)</f>
        <v>4</v>
      </c>
      <c r="I315" s="50" t="str">
        <f t="shared" si="62"/>
        <v>-</v>
      </c>
      <c r="J315" s="67">
        <f>IF(P309="","",P309)</f>
        <v>15</v>
      </c>
      <c r="K315" s="343">
        <f>IF(M312="","",M312)</f>
      </c>
      <c r="L315" s="67">
        <f>IF(R312="","",R312)</f>
        <v>12</v>
      </c>
      <c r="M315" s="50" t="str">
        <f t="shared" si="63"/>
        <v>-</v>
      </c>
      <c r="N315" s="67">
        <f>IF(P312="","",P312)</f>
        <v>15</v>
      </c>
      <c r="O315" s="343" t="str">
        <f>IF(Q312="","",Q312)</f>
        <v>-</v>
      </c>
      <c r="P315" s="349"/>
      <c r="Q315" s="350"/>
      <c r="R315" s="350"/>
      <c r="S315" s="351"/>
      <c r="T315" s="264">
        <v>12</v>
      </c>
      <c r="U315" s="50" t="str">
        <f t="shared" si="58"/>
        <v>-</v>
      </c>
      <c r="V315" s="282">
        <v>15</v>
      </c>
      <c r="W315" s="300"/>
      <c r="X315" s="264">
        <v>6</v>
      </c>
      <c r="Y315" s="50" t="str">
        <f t="shared" si="59"/>
        <v>-</v>
      </c>
      <c r="Z315" s="282">
        <v>15</v>
      </c>
      <c r="AA315" s="300"/>
      <c r="AB315" s="264">
        <v>3</v>
      </c>
      <c r="AC315" s="50" t="str">
        <f t="shared" si="60"/>
        <v>-</v>
      </c>
      <c r="AD315" s="282">
        <v>15</v>
      </c>
      <c r="AE315" s="303"/>
      <c r="AF315" s="61">
        <f>AK314</f>
        <v>1</v>
      </c>
      <c r="AG315" s="62" t="s">
        <v>12</v>
      </c>
      <c r="AH315" s="62">
        <f>AL314</f>
        <v>5</v>
      </c>
      <c r="AI315" s="63" t="s">
        <v>7</v>
      </c>
      <c r="AJ315" s="46"/>
      <c r="AK315" s="73"/>
      <c r="AL315" s="74"/>
      <c r="AM315" s="110"/>
      <c r="AN315" s="111"/>
      <c r="AO315" s="78"/>
      <c r="AP315" s="74"/>
      <c r="AQ315" s="74"/>
      <c r="AR315" s="78"/>
    </row>
    <row r="316" spans="2:44" ht="12" customHeight="1">
      <c r="B316" s="128" t="s">
        <v>153</v>
      </c>
      <c r="C316" s="125" t="s">
        <v>148</v>
      </c>
      <c r="D316" s="79">
        <f>IF(V304="","",V304)</f>
        <v>15</v>
      </c>
      <c r="E316" s="80" t="str">
        <f t="shared" si="61"/>
        <v>-</v>
      </c>
      <c r="F316" s="81">
        <f>IF(T304="","",T304)</f>
        <v>11</v>
      </c>
      <c r="G316" s="339" t="str">
        <f>IF(W304="","",IF(W304="○","×",IF(W304="×","○")))</f>
        <v>○</v>
      </c>
      <c r="H316" s="82">
        <f>IF(V307="","",V307)</f>
        <v>15</v>
      </c>
      <c r="I316" s="80" t="str">
        <f t="shared" si="62"/>
        <v>-</v>
      </c>
      <c r="J316" s="81">
        <f>IF(T307="","",T307)</f>
        <v>8</v>
      </c>
      <c r="K316" s="342" t="str">
        <f>IF(W307="","",IF(W307="○","×",IF(W307="×","○")))</f>
        <v>○</v>
      </c>
      <c r="L316" s="81">
        <f>IF(V310="","",V310)</f>
        <v>15</v>
      </c>
      <c r="M316" s="80" t="str">
        <f t="shared" si="63"/>
        <v>-</v>
      </c>
      <c r="N316" s="81">
        <f>IF(T310="","",T310)</f>
        <v>14</v>
      </c>
      <c r="O316" s="342" t="str">
        <f>IF(W310="","",IF(W310="○","×",IF(W310="×","○")))</f>
        <v>○</v>
      </c>
      <c r="P316" s="81">
        <f>IF(V313="","",V313)</f>
        <v>15</v>
      </c>
      <c r="Q316" s="80" t="str">
        <f aca="true" t="shared" si="64" ref="Q316:Q324">IF(P316="","","-")</f>
        <v>-</v>
      </c>
      <c r="R316" s="81">
        <f>IF(T313="","",T313)</f>
        <v>7</v>
      </c>
      <c r="S316" s="342" t="str">
        <f>IF(W313="","",IF(W313="○","×",IF(W313="×","○")))</f>
        <v>○</v>
      </c>
      <c r="T316" s="346"/>
      <c r="U316" s="347"/>
      <c r="V316" s="347"/>
      <c r="W316" s="348"/>
      <c r="X316" s="270">
        <v>5</v>
      </c>
      <c r="Y316" s="80" t="str">
        <f t="shared" si="59"/>
        <v>-</v>
      </c>
      <c r="Z316" s="284">
        <v>15</v>
      </c>
      <c r="AA316" s="299" t="str">
        <f>IF(X316&lt;&gt;"",IF(X316&gt;Z316,IF(X317&gt;Z317,"○",IF(X318&gt;Z318,"○","×")),IF(X317&gt;Z317,IF(X318&gt;Z318,"○","×"),"×")),"")</f>
        <v>×</v>
      </c>
      <c r="AB316" s="270">
        <v>9</v>
      </c>
      <c r="AC316" s="80">
        <v>15</v>
      </c>
      <c r="AD316" s="284">
        <v>15</v>
      </c>
      <c r="AE316" s="301" t="str">
        <f>IF(AB316&lt;&gt;"",IF(AB316&gt;AD316,IF(AB317&gt;AD317,"○",IF(AB318&gt;AD318,"○","×")),IF(AB317&gt;AD317,IF(AB318&gt;AD318,"○","×"),"×")),"")</f>
        <v>×</v>
      </c>
      <c r="AF316" s="295" t="s">
        <v>271</v>
      </c>
      <c r="AG316" s="296"/>
      <c r="AH316" s="296"/>
      <c r="AI316" s="297"/>
      <c r="AJ316" s="46"/>
      <c r="AK316" s="68"/>
      <c r="AL316" s="69"/>
      <c r="AM316" s="105"/>
      <c r="AN316" s="106"/>
      <c r="AO316" s="55"/>
      <c r="AP316" s="69"/>
      <c r="AQ316" s="69"/>
      <c r="AR316" s="70"/>
    </row>
    <row r="317" spans="2:44" ht="12" customHeight="1">
      <c r="B317" s="127" t="s">
        <v>154</v>
      </c>
      <c r="C317" s="122" t="s">
        <v>148</v>
      </c>
      <c r="D317" s="71">
        <f>IF(V305="","",V305)</f>
        <v>15</v>
      </c>
      <c r="E317" s="50" t="str">
        <f t="shared" si="61"/>
        <v>-</v>
      </c>
      <c r="F317" s="67">
        <f>IF(T305="","",T305)</f>
        <v>11</v>
      </c>
      <c r="G317" s="340" t="str">
        <f>IF(I314="","",I314)</f>
        <v>-</v>
      </c>
      <c r="H317" s="83">
        <f>IF(V308="","",V308)</f>
      </c>
      <c r="I317" s="50">
        <f t="shared" si="62"/>
      </c>
      <c r="J317" s="67">
        <f>IF(T308="","",T308)</f>
      </c>
      <c r="K317" s="343">
        <f>IF(M314="","",M314)</f>
      </c>
      <c r="L317" s="67">
        <f>IF(V311="","",V311)</f>
      </c>
      <c r="M317" s="50">
        <f t="shared" si="63"/>
      </c>
      <c r="N317" s="67">
        <f>IF(T311="","",T311)</f>
      </c>
      <c r="O317" s="343"/>
      <c r="P317" s="67">
        <f>IF(V314="","",V314)</f>
      </c>
      <c r="Q317" s="50">
        <f t="shared" si="64"/>
      </c>
      <c r="R317" s="67">
        <f>IF(T314="","",T314)</f>
      </c>
      <c r="S317" s="343"/>
      <c r="T317" s="349"/>
      <c r="U317" s="350"/>
      <c r="V317" s="350"/>
      <c r="W317" s="351"/>
      <c r="X317" s="264"/>
      <c r="Y317" s="50">
        <f t="shared" si="59"/>
      </c>
      <c r="Z317" s="282"/>
      <c r="AA317" s="299"/>
      <c r="AB317" s="264"/>
      <c r="AC317" s="50">
        <f t="shared" si="60"/>
      </c>
      <c r="AD317" s="282"/>
      <c r="AE317" s="302"/>
      <c r="AF317" s="292"/>
      <c r="AG317" s="293"/>
      <c r="AH317" s="293"/>
      <c r="AI317" s="294"/>
      <c r="AJ317" s="46"/>
      <c r="AK317" s="52">
        <f>COUNTIF(D316:AE318,"○")</f>
        <v>4</v>
      </c>
      <c r="AL317" s="53">
        <f>COUNTIF(D316:AE318,"×")</f>
        <v>2</v>
      </c>
      <c r="AM317" s="105">
        <f>(IF((D316&gt;F316),1,0))+(IF((D317&gt;F317),1,0))+(IF((D318&gt;F318),1,0))+(IF((H316&gt;J316),1,0))+(IF((H317&gt;J317),1,0))+(IF((H318&gt;J318),1,0))+(IF((L316&gt;N316),1,0))+(IF((L317&gt;N317),1,0))+(IF((L318&gt;N318),1,0))+(IF((P316&gt;R316),1,0))+(IF((P317&gt;R317),1,0))+(IF((P318&gt;R318),1,0))+(IF((T316&gt;V316),1,0))+(IF((T317&gt;V317),1,0))+(IF((T318&gt;V318),1,0))+(IF((X316&gt;Z316),1,0))+(IF((X317&gt;Z317),1,0))+(IF((X318&gt;Z318),1,0))+(IF((AB316&gt;AD316),1,0))+(IF((AB317&gt;AD317),1,0))+(IF((AB318&gt;AD318),1,0))</f>
        <v>8</v>
      </c>
      <c r="AN317" s="106">
        <f>(IF((D316&lt;F316),1,0))+(IF((D317&lt;F317),1,0))+(IF((D318&lt;F318),1,0))+(IF((H316&lt;J316),1,0))+(IF((H317&lt;J317),1,0))+(IF((H318&lt;J318),1,0))+(IF((L316&lt;N316),1,0))+(IF((L317&lt;N317),1,0))+(IF((L318&lt;N318),1,0))+(IF((P316&lt;R316),1,0))+(IF((P317&lt;R317),1,0))+(IF((P318&lt;R318),1,0))+(IF((T316&lt;V316),1,0))+(IF((T317&lt;V317),1,0))+(IF((T318&lt;V318),1,0))+(IF((X316&lt;Z316),1,0))+(IF((X317&lt;Z317),1,0))+(IF((X318&lt;Z318),1,0))+(IF((AB316&lt;AD316),1,0))+(IF((AB317&lt;AD317),1,0))+(IF((AB318&lt;AD318),1,0))</f>
        <v>4</v>
      </c>
      <c r="AO317" s="55">
        <f>AM317-AN317</f>
        <v>4</v>
      </c>
      <c r="AP317" s="53">
        <f>SUM(D316:D318,H316:H318,L316:L318,P316:P318,T316:T318,X316:X318,AB316:AB318)</f>
        <v>154</v>
      </c>
      <c r="AQ317" s="53">
        <f>SUM(F316:F318,J316:J318,N316:N318,R316:R318,V316:V318,Z316:Z318,AD316:AD318)</f>
        <v>146</v>
      </c>
      <c r="AR317" s="55">
        <f>AP317-AQ317</f>
        <v>8</v>
      </c>
    </row>
    <row r="318" spans="2:44" ht="12" customHeight="1">
      <c r="B318" s="123"/>
      <c r="C318" s="126"/>
      <c r="D318" s="71">
        <f>IF(V306="","",V306)</f>
      </c>
      <c r="E318" s="50">
        <f t="shared" si="61"/>
      </c>
      <c r="F318" s="67">
        <f>IF(T306="","",T306)</f>
      </c>
      <c r="G318" s="340" t="str">
        <f>IF(I315="","",I315)</f>
        <v>-</v>
      </c>
      <c r="H318" s="83">
        <f>IF(V309="","",V309)</f>
        <v>15</v>
      </c>
      <c r="I318" s="50" t="str">
        <f t="shared" si="62"/>
        <v>-</v>
      </c>
      <c r="J318" s="67">
        <f>IF(T309="","",T309)</f>
        <v>9</v>
      </c>
      <c r="K318" s="343" t="str">
        <f>IF(M315="","",M315)</f>
        <v>-</v>
      </c>
      <c r="L318" s="67">
        <f>IF(V312="","",V312)</f>
        <v>15</v>
      </c>
      <c r="M318" s="50" t="str">
        <f t="shared" si="63"/>
        <v>-</v>
      </c>
      <c r="N318" s="67">
        <f>IF(T312="","",T312)</f>
        <v>14</v>
      </c>
      <c r="O318" s="345"/>
      <c r="P318" s="67">
        <f>IF(V315="","",V315)</f>
        <v>15</v>
      </c>
      <c r="Q318" s="50" t="str">
        <f t="shared" si="64"/>
        <v>-</v>
      </c>
      <c r="R318" s="67">
        <f>IF(T315="","",T315)</f>
        <v>12</v>
      </c>
      <c r="S318" s="345"/>
      <c r="T318" s="355"/>
      <c r="U318" s="356"/>
      <c r="V318" s="356"/>
      <c r="W318" s="357"/>
      <c r="X318" s="264">
        <v>14</v>
      </c>
      <c r="Y318" s="50" t="str">
        <f t="shared" si="59"/>
        <v>-</v>
      </c>
      <c r="Z318" s="282">
        <v>15</v>
      </c>
      <c r="AA318" s="300"/>
      <c r="AB318" s="264">
        <v>6</v>
      </c>
      <c r="AC318" s="50" t="str">
        <f t="shared" si="60"/>
        <v>-</v>
      </c>
      <c r="AD318" s="282">
        <v>15</v>
      </c>
      <c r="AE318" s="303"/>
      <c r="AF318" s="61">
        <f>AK317</f>
        <v>4</v>
      </c>
      <c r="AG318" s="62" t="s">
        <v>12</v>
      </c>
      <c r="AH318" s="62">
        <f>AL317</f>
        <v>2</v>
      </c>
      <c r="AI318" s="63" t="s">
        <v>7</v>
      </c>
      <c r="AJ318" s="46"/>
      <c r="AK318" s="73"/>
      <c r="AL318" s="74"/>
      <c r="AM318" s="105"/>
      <c r="AN318" s="106"/>
      <c r="AO318" s="55"/>
      <c r="AP318" s="74"/>
      <c r="AQ318" s="74"/>
      <c r="AR318" s="78"/>
    </row>
    <row r="319" spans="2:44" ht="12" customHeight="1">
      <c r="B319" s="127" t="s">
        <v>101</v>
      </c>
      <c r="C319" s="122" t="s">
        <v>100</v>
      </c>
      <c r="D319" s="79">
        <f>IF(Z304="","",Z304)</f>
        <v>15</v>
      </c>
      <c r="E319" s="80" t="str">
        <f t="shared" si="61"/>
        <v>-</v>
      </c>
      <c r="F319" s="81">
        <f>IF(X304="","",X304)</f>
        <v>12</v>
      </c>
      <c r="G319" s="339" t="str">
        <f>IF(AA304="","",IF(AA304="○","×",IF(AA304="×","○")))</f>
        <v>○</v>
      </c>
      <c r="H319" s="82">
        <f>IF(Z307="","",Z307)</f>
        <v>15</v>
      </c>
      <c r="I319" s="80" t="str">
        <f t="shared" si="62"/>
        <v>-</v>
      </c>
      <c r="J319" s="81">
        <f>IF(X307="","",X307)</f>
        <v>7</v>
      </c>
      <c r="K319" s="342" t="str">
        <f>IF(AA307="","",IF(AA307="○","×",IF(AA307="×","○")))</f>
        <v>○</v>
      </c>
      <c r="L319" s="81">
        <f>IF(Z310="","",Z310)</f>
        <v>15</v>
      </c>
      <c r="M319" s="80" t="str">
        <f t="shared" si="63"/>
        <v>-</v>
      </c>
      <c r="N319" s="81">
        <f>IF(X310="","",X310)</f>
        <v>12</v>
      </c>
      <c r="O319" s="342" t="str">
        <f>IF(AA310="","",IF(AA310="○","×",IF(AA310="×","○")))</f>
        <v>○</v>
      </c>
      <c r="P319" s="81">
        <f>IF(Z313="","",Z313)</f>
        <v>13</v>
      </c>
      <c r="Q319" s="80" t="str">
        <f t="shared" si="64"/>
        <v>-</v>
      </c>
      <c r="R319" s="81">
        <f>IF(X313="","",X313)</f>
        <v>15</v>
      </c>
      <c r="S319" s="342" t="str">
        <f>IF(AA313="","",IF(AA313="○","×",IF(AA313="×","○")))</f>
        <v>○</v>
      </c>
      <c r="T319" s="81">
        <f>IF(Z316="","",Z316)</f>
        <v>15</v>
      </c>
      <c r="U319" s="80" t="str">
        <f aca="true" t="shared" si="65" ref="U319:U324">IF(T319="","","-")</f>
        <v>-</v>
      </c>
      <c r="V319" s="81">
        <f>IF(X316="","",X316)</f>
        <v>5</v>
      </c>
      <c r="W319" s="342" t="str">
        <f>IF(AA316="","",IF(AA316="○","×",IF(AA316="×","○")))</f>
        <v>○</v>
      </c>
      <c r="X319" s="346"/>
      <c r="Y319" s="347"/>
      <c r="Z319" s="347"/>
      <c r="AA319" s="348"/>
      <c r="AB319" s="270">
        <v>14</v>
      </c>
      <c r="AC319" s="80" t="str">
        <f t="shared" si="60"/>
        <v>-</v>
      </c>
      <c r="AD319" s="284">
        <v>15</v>
      </c>
      <c r="AE319" s="302" t="str">
        <f>IF(AB319&lt;&gt;"",IF(AB319&gt;AD319,IF(AB320&gt;AD320,"○",IF(AB321&gt;AD321,"○","×")),IF(AB320&gt;AD320,IF(AB321&gt;AD321,"○","×"),"×")),"")</f>
        <v>×</v>
      </c>
      <c r="AF319" s="295" t="s">
        <v>257</v>
      </c>
      <c r="AG319" s="296"/>
      <c r="AH319" s="296"/>
      <c r="AI319" s="297"/>
      <c r="AJ319" s="46"/>
      <c r="AK319" s="68"/>
      <c r="AL319" s="69"/>
      <c r="AM319" s="108"/>
      <c r="AN319" s="109"/>
      <c r="AO319" s="70"/>
      <c r="AP319" s="69"/>
      <c r="AQ319" s="69"/>
      <c r="AR319" s="70"/>
    </row>
    <row r="320" spans="2:44" ht="12" customHeight="1">
      <c r="B320" s="127" t="s">
        <v>102</v>
      </c>
      <c r="C320" s="122" t="s">
        <v>100</v>
      </c>
      <c r="D320" s="71">
        <f>IF(Z305="","",Z305)</f>
      </c>
      <c r="E320" s="50">
        <f t="shared" si="61"/>
      </c>
      <c r="F320" s="67">
        <f>IF(X305="","",X305)</f>
      </c>
      <c r="G320" s="340">
        <f>IF(I317="","",I317)</f>
      </c>
      <c r="H320" s="83">
        <f>IF(Z308="","",Z308)</f>
        <v>15</v>
      </c>
      <c r="I320" s="50" t="str">
        <f t="shared" si="62"/>
        <v>-</v>
      </c>
      <c r="J320" s="67">
        <f>IF(X308="","",X308)</f>
        <v>7</v>
      </c>
      <c r="K320" s="343">
        <f>IF(M317="","",M317)</f>
      </c>
      <c r="L320" s="67">
        <f>IF(Z311="","",Z311)</f>
      </c>
      <c r="M320" s="50">
        <f t="shared" si="63"/>
      </c>
      <c r="N320" s="67">
        <f>IF(X311="","",X311)</f>
      </c>
      <c r="O320" s="343">
        <f>IF(Q317="","",Q317)</f>
      </c>
      <c r="P320" s="67">
        <f>IF(Z314="","",Z314)</f>
        <v>15</v>
      </c>
      <c r="Q320" s="50" t="str">
        <f t="shared" si="64"/>
        <v>-</v>
      </c>
      <c r="R320" s="67">
        <f>IF(X314="","",X314)</f>
        <v>7</v>
      </c>
      <c r="S320" s="343"/>
      <c r="T320" s="67">
        <f>IF(Z317="","",Z317)</f>
      </c>
      <c r="U320" s="50">
        <f t="shared" si="65"/>
      </c>
      <c r="V320" s="67">
        <f>IF(X317="","",X317)</f>
      </c>
      <c r="W320" s="343"/>
      <c r="X320" s="349"/>
      <c r="Y320" s="350"/>
      <c r="Z320" s="350"/>
      <c r="AA320" s="351"/>
      <c r="AB320" s="264"/>
      <c r="AC320" s="50">
        <f t="shared" si="60"/>
      </c>
      <c r="AD320" s="282"/>
      <c r="AE320" s="302"/>
      <c r="AF320" s="292"/>
      <c r="AG320" s="293"/>
      <c r="AH320" s="293"/>
      <c r="AI320" s="294"/>
      <c r="AJ320" s="46"/>
      <c r="AK320" s="52">
        <f>COUNTIF(D319:AE321,"○")</f>
        <v>5</v>
      </c>
      <c r="AL320" s="53">
        <f>COUNTIF(D319:AE321,"×")</f>
        <v>1</v>
      </c>
      <c r="AM320" s="105">
        <f>(IF((D319&gt;F319),1,0))+(IF((D320&gt;F320),1,0))+(IF((D321&gt;F321),1,0))+(IF((H319&gt;J319),1,0))+(IF((H320&gt;J320),1,0))+(IF((H321&gt;J321),1,0))+(IF((L319&gt;N319),1,0))+(IF((L320&gt;N320),1,0))+(IF((L321&gt;N321),1,0))+(IF((P319&gt;R319),1,0))+(IF((P320&gt;R320),1,0))+(IF((P321&gt;R321),1,0))+(IF((T319&gt;V319),1,0))+(IF((T320&gt;V320),1,0))+(IF((T321&gt;V321),1,0))+(IF((X319&gt;Z319),1,0))+(IF((X320&gt;Z320),1,0))+(IF((X321&gt;Z321),1,0))+(IF((AB319&gt;AD319),1,0))+(IF((AB320&gt;AD320),1,0))+(IF((AB321&gt;AD321),1,0))</f>
        <v>10</v>
      </c>
      <c r="AN320" s="106">
        <f>(IF((D319&lt;F319),1,0))+(IF((D320&lt;F320),1,0))+(IF((D321&lt;F321),1,0))+(IF((H319&lt;J319),1,0))+(IF((H320&lt;J320),1,0))+(IF((H321&lt;J321),1,0))+(IF((L319&lt;N319),1,0))+(IF((L320&lt;N320),1,0))+(IF((L321&lt;N321),1,0))+(IF((P319&lt;R319),1,0))+(IF((P320&lt;R320),1,0))+(IF((P321&lt;R321),1,0))+(IF((T319&lt;V319),1,0))+(IF((T320&lt;V320),1,0))+(IF((T321&lt;V321),1,0))+(IF((X319&lt;Z319),1,0))+(IF((X320&lt;Z320),1,0))+(IF((X321&lt;Z321),1,0))+(IF((AB319&lt;AD319),1,0))+(IF((AB320&lt;AD320),1,0))+(IF((AB321&lt;AD321),1,0))</f>
        <v>3</v>
      </c>
      <c r="AO320" s="55">
        <f>AM320-AN320</f>
        <v>7</v>
      </c>
      <c r="AP320" s="53">
        <f>SUM(D319:D321,H319:H321,L319:L321,P319:P321,T319:T321,X319:X321,AB319:AB321)</f>
        <v>182</v>
      </c>
      <c r="AQ320" s="53">
        <f>SUM(F319:F321,J319:J321,N319:N321,R319:R321,V319:V321,Z319:Z321,AD319:AD321)</f>
        <v>129</v>
      </c>
      <c r="AR320" s="55">
        <f>AP320-AQ320</f>
        <v>53</v>
      </c>
    </row>
    <row r="321" spans="2:44" ht="12" customHeight="1">
      <c r="B321" s="127"/>
      <c r="C321" s="126"/>
      <c r="D321" s="71">
        <f>IF(Z306="","",Z306)</f>
        <v>15</v>
      </c>
      <c r="E321" s="50" t="str">
        <f t="shared" si="61"/>
        <v>-</v>
      </c>
      <c r="F321" s="67">
        <f>IF(X306="","",X306)</f>
        <v>5</v>
      </c>
      <c r="G321" s="340" t="str">
        <f>IF(I318="","",I318)</f>
        <v>-</v>
      </c>
      <c r="H321" s="83">
        <f>IF(Z309="","",Z309)</f>
      </c>
      <c r="I321" s="50">
        <f t="shared" si="62"/>
      </c>
      <c r="J321" s="67">
        <f>IF(X309="","",X309)</f>
      </c>
      <c r="K321" s="343" t="str">
        <f>IF(M318="","",M318)</f>
        <v>-</v>
      </c>
      <c r="L321" s="67">
        <f>IF(Z312="","",Z312)</f>
        <v>15</v>
      </c>
      <c r="M321" s="50" t="str">
        <f t="shared" si="63"/>
        <v>-</v>
      </c>
      <c r="N321" s="67">
        <f>IF(X312="","",X312)</f>
        <v>9</v>
      </c>
      <c r="O321" s="343" t="str">
        <f>IF(Q318="","",Q318)</f>
        <v>-</v>
      </c>
      <c r="P321" s="67">
        <f>IF(Z315="","",Z315)</f>
        <v>15</v>
      </c>
      <c r="Q321" s="50" t="str">
        <f t="shared" si="64"/>
        <v>-</v>
      </c>
      <c r="R321" s="67">
        <f>IF(X315="","",X315)</f>
        <v>6</v>
      </c>
      <c r="S321" s="345"/>
      <c r="T321" s="67">
        <f>IF(Z318="","",Z318)</f>
        <v>15</v>
      </c>
      <c r="U321" s="50" t="str">
        <f t="shared" si="65"/>
        <v>-</v>
      </c>
      <c r="V321" s="67">
        <f>IF(X318="","",X318)</f>
        <v>14</v>
      </c>
      <c r="W321" s="345"/>
      <c r="X321" s="355"/>
      <c r="Y321" s="356"/>
      <c r="Z321" s="356"/>
      <c r="AA321" s="357"/>
      <c r="AB321" s="264">
        <v>5</v>
      </c>
      <c r="AC321" s="50" t="str">
        <f t="shared" si="60"/>
        <v>-</v>
      </c>
      <c r="AD321" s="282">
        <v>15</v>
      </c>
      <c r="AE321" s="303"/>
      <c r="AF321" s="61">
        <f>AK320</f>
        <v>5</v>
      </c>
      <c r="AG321" s="62" t="s">
        <v>12</v>
      </c>
      <c r="AH321" s="62">
        <f>AL320</f>
        <v>1</v>
      </c>
      <c r="AI321" s="63" t="s">
        <v>7</v>
      </c>
      <c r="AJ321" s="46"/>
      <c r="AK321" s="73"/>
      <c r="AL321" s="74"/>
      <c r="AM321" s="110"/>
      <c r="AN321" s="111"/>
      <c r="AO321" s="78"/>
      <c r="AP321" s="74"/>
      <c r="AQ321" s="74"/>
      <c r="AR321" s="78"/>
    </row>
    <row r="322" spans="2:44" ht="12" customHeight="1">
      <c r="B322" s="128" t="s">
        <v>151</v>
      </c>
      <c r="C322" s="129" t="s">
        <v>148</v>
      </c>
      <c r="D322" s="79">
        <f>IF(AD304="","",AD304)</f>
        <v>15</v>
      </c>
      <c r="E322" s="80" t="str">
        <f t="shared" si="61"/>
        <v>-</v>
      </c>
      <c r="F322" s="81">
        <f>IF(AB304="","",AB304)</f>
        <v>9</v>
      </c>
      <c r="G322" s="339" t="str">
        <f>IF(AE304="","",IF(AE304="○","×",IF(AE304="×","○")))</f>
        <v>○</v>
      </c>
      <c r="H322" s="82">
        <f>IF(AD307="","",AD307)</f>
        <v>15</v>
      </c>
      <c r="I322" s="80" t="str">
        <f t="shared" si="62"/>
        <v>-</v>
      </c>
      <c r="J322" s="81">
        <f>IF(AB307="","",AB307)</f>
        <v>5</v>
      </c>
      <c r="K322" s="342" t="str">
        <f>IF(AE307="","",IF(AE307="○","×",IF(AE307="×","○")))</f>
        <v>○</v>
      </c>
      <c r="L322" s="81">
        <f>IF(AD310="","",AD310)</f>
        <v>15</v>
      </c>
      <c r="M322" s="80" t="str">
        <f t="shared" si="63"/>
        <v>-</v>
      </c>
      <c r="N322" s="81">
        <f>IF(AB310="","",AB310)</f>
        <v>9</v>
      </c>
      <c r="O322" s="342" t="str">
        <f>IF(AE310="","",IF(AE310="○","×",IF(AE310="×","○")))</f>
        <v>×</v>
      </c>
      <c r="P322" s="82">
        <f>IF(AD313="","",AD313)</f>
        <v>15</v>
      </c>
      <c r="Q322" s="80" t="str">
        <f t="shared" si="64"/>
        <v>-</v>
      </c>
      <c r="R322" s="81">
        <f>IF(AB313="","",AB313)</f>
        <v>13</v>
      </c>
      <c r="S322" s="342" t="str">
        <f>IF(AE313="","",IF(AE313="○","×",IF(AE313="×","○")))</f>
        <v>○</v>
      </c>
      <c r="T322" s="82">
        <f>IF(AD316="","",AD316)</f>
        <v>15</v>
      </c>
      <c r="U322" s="80" t="str">
        <f t="shared" si="65"/>
        <v>-</v>
      </c>
      <c r="V322" s="81">
        <f>IF(AB316="","",AB316)</f>
        <v>9</v>
      </c>
      <c r="W322" s="342" t="str">
        <f>IF(AE316="","",IF(AE316="○","×",IF(AE316="×","○")))</f>
        <v>○</v>
      </c>
      <c r="X322" s="82">
        <f>IF(AD319="","",AD319)</f>
        <v>15</v>
      </c>
      <c r="Y322" s="80" t="str">
        <f>IF(X322="","","-")</f>
        <v>-</v>
      </c>
      <c r="Z322" s="81">
        <f>IF(AB319="","",AB319)</f>
        <v>14</v>
      </c>
      <c r="AA322" s="342" t="str">
        <f>IF(AE319="","",IF(AE319="○","×",IF(AE319="×","○")))</f>
        <v>○</v>
      </c>
      <c r="AB322" s="346"/>
      <c r="AC322" s="347"/>
      <c r="AD322" s="347"/>
      <c r="AE322" s="348"/>
      <c r="AF322" s="295" t="s">
        <v>256</v>
      </c>
      <c r="AG322" s="296"/>
      <c r="AH322" s="296"/>
      <c r="AI322" s="297"/>
      <c r="AJ322" s="46"/>
      <c r="AK322" s="52"/>
      <c r="AL322" s="53"/>
      <c r="AM322" s="108"/>
      <c r="AN322" s="109"/>
      <c r="AO322" s="70"/>
      <c r="AP322" s="53"/>
      <c r="AQ322" s="53"/>
      <c r="AR322" s="55"/>
    </row>
    <row r="323" spans="2:44" ht="12" customHeight="1">
      <c r="B323" s="127" t="s">
        <v>152</v>
      </c>
      <c r="C323" s="122" t="s">
        <v>148</v>
      </c>
      <c r="D323" s="71">
        <f>IF(AD305="","",AD305)</f>
      </c>
      <c r="E323" s="50">
        <f t="shared" si="61"/>
      </c>
      <c r="F323" s="67">
        <f>IF(AB305="","",AB305)</f>
      </c>
      <c r="G323" s="340">
        <f>IF(I308="","",I308)</f>
      </c>
      <c r="H323" s="83">
        <f>IF(AD308="","",AD308)</f>
      </c>
      <c r="I323" s="50">
        <f t="shared" si="62"/>
      </c>
      <c r="J323" s="67">
        <f>IF(AB308="","",AB308)</f>
      </c>
      <c r="K323" s="343">
        <f>IF(M314="","",M314)</f>
      </c>
      <c r="L323" s="67">
        <f>IF(AD311="","",AD311)</f>
        <v>9</v>
      </c>
      <c r="M323" s="50" t="str">
        <f t="shared" si="63"/>
        <v>-</v>
      </c>
      <c r="N323" s="67">
        <f>IF(AB311="","",AB311)</f>
        <v>15</v>
      </c>
      <c r="O323" s="343">
        <f>IF(Q314="","",Q314)</f>
      </c>
      <c r="P323" s="83">
        <f>IF(AD314="","",AD314)</f>
      </c>
      <c r="Q323" s="50">
        <f t="shared" si="64"/>
      </c>
      <c r="R323" s="67">
        <f>IF(AB314="","",AB314)</f>
      </c>
      <c r="S323" s="343">
        <f>IF(AC314="","",AC314)</f>
      </c>
      <c r="T323" s="83">
        <f>IF(AD317="","",AD317)</f>
      </c>
      <c r="U323" s="50">
        <f t="shared" si="65"/>
      </c>
      <c r="V323" s="67">
        <f>IF(AB317="","",AB317)</f>
      </c>
      <c r="W323" s="343">
        <f>IF(AG314="","",AG314)</f>
      </c>
      <c r="X323" s="83">
        <f>IF(AD320="","",AD320)</f>
      </c>
      <c r="Y323" s="50">
        <f>IF(X323="","","-")</f>
      </c>
      <c r="Z323" s="67">
        <f>IF(AB320="","",AB320)</f>
      </c>
      <c r="AA323" s="343">
        <f>IF(AK314="","",AK314)</f>
        <v>1</v>
      </c>
      <c r="AB323" s="349"/>
      <c r="AC323" s="350"/>
      <c r="AD323" s="350"/>
      <c r="AE323" s="351"/>
      <c r="AF323" s="292"/>
      <c r="AG323" s="293"/>
      <c r="AH323" s="293"/>
      <c r="AI323" s="294"/>
      <c r="AJ323" s="46"/>
      <c r="AK323" s="52">
        <f>COUNTIF(D322:AE324,"○")</f>
        <v>5</v>
      </c>
      <c r="AL323" s="53">
        <f>COUNTIF(D322:AE324,"×")</f>
        <v>1</v>
      </c>
      <c r="AM323" s="105">
        <f>(IF((D322&gt;F322),1,0))+(IF((D323&gt;F323),1,0))+(IF((D324&gt;F324),1,0))+(IF((H322&gt;J322),1,0))+(IF((H323&gt;J323),1,0))+(IF((H324&gt;J324),1,0))+(IF((L322&gt;N322),1,0))+(IF((L323&gt;N323),1,0))+(IF((L324&gt;N324),1,0))+(IF((P322&gt;R322),1,0))+(IF((P323&gt;R323),1,0))+(IF((P324&gt;R324),1,0))+(IF((T322&gt;V322),1,0))+(IF((T323&gt;V323),1,0))+(IF((T324&gt;V324),1,0))+(IF((X322&gt;Z322),1,0))+(IF((X323&gt;Z323),1,0))+(IF((X324&gt;Z324),1,0))+(IF((AB322&gt;AD322),1,0))+(IF((AB323&gt;AD323),1,0))+(IF((AB324&gt;AD324),1,0))</f>
        <v>11</v>
      </c>
      <c r="AN323" s="106">
        <f>(IF((D322&lt;F322),1,0))+(IF((D323&lt;F323),1,0))+(IF((D324&lt;F324),1,0))+(IF((H322&lt;J322),1,0))+(IF((H323&lt;J323),1,0))+(IF((H324&lt;J324),1,0))+(IF((L322&lt;N322),1,0))+(IF((L323&lt;N323),1,0))+(IF((L324&lt;N324),1,0))+(IF((P322&lt;R322),1,0))+(IF((P323&lt;R323),1,0))+(IF((P324&lt;R324),1,0))+(IF((T322&lt;V322),1,0))+(IF((T323&lt;V323),1,0))+(IF((T324&lt;V324),1,0))+(IF((X322&lt;Z322),1,0))+(IF((X323&lt;Z323),1,0))+(IF((X324&lt;Z324),1,0))+(IF((AB322&lt;AD322),1,0))+(IF((AB323&lt;AD323),1,0))+(IF((AB324&lt;AD324),1,0))</f>
        <v>2</v>
      </c>
      <c r="AO323" s="55">
        <f>AM323-AN323</f>
        <v>9</v>
      </c>
      <c r="AP323" s="53">
        <f>SUM(D322:D324,H322:H324,L322:L324,P322:P324,T322:T324,X322:X324,AB322:AB324)</f>
        <v>188</v>
      </c>
      <c r="AQ323" s="53">
        <f>SUM(F322:F324,J322:J324,N322:N324,R322:R324,V322:V324,Z322:Z324,AD322:AD324)</f>
        <v>117</v>
      </c>
      <c r="AR323" s="55">
        <f>AP323-AQ323</f>
        <v>71</v>
      </c>
    </row>
    <row r="324" spans="2:44" ht="12" customHeight="1" thickBot="1">
      <c r="B324" s="130"/>
      <c r="C324" s="131"/>
      <c r="D324" s="84">
        <f>IF(AD306="","",AD306)</f>
        <v>15</v>
      </c>
      <c r="E324" s="85" t="str">
        <f t="shared" si="61"/>
        <v>-</v>
      </c>
      <c r="F324" s="86">
        <f>IF(AB306="","",AB306)</f>
        <v>8</v>
      </c>
      <c r="G324" s="341">
        <f>IF(I309="","",I309)</f>
      </c>
      <c r="H324" s="87">
        <f>IF(AD309="","",AD309)</f>
        <v>15</v>
      </c>
      <c r="I324" s="85" t="str">
        <f t="shared" si="62"/>
        <v>-</v>
      </c>
      <c r="J324" s="86">
        <f>IF(AB309="","",AB309)</f>
        <v>5</v>
      </c>
      <c r="K324" s="344" t="str">
        <f>IF(M315="","",M315)</f>
        <v>-</v>
      </c>
      <c r="L324" s="86">
        <f>IF(AD312="","",AD312)</f>
        <v>14</v>
      </c>
      <c r="M324" s="85" t="str">
        <f t="shared" si="63"/>
        <v>-</v>
      </c>
      <c r="N324" s="86">
        <f>IF(AB312="","",AB312)</f>
        <v>16</v>
      </c>
      <c r="O324" s="344">
        <f>IF(Q315="","",Q315)</f>
      </c>
      <c r="P324" s="87">
        <f>IF(AD315="","",AD315)</f>
        <v>15</v>
      </c>
      <c r="Q324" s="85" t="str">
        <f t="shared" si="64"/>
        <v>-</v>
      </c>
      <c r="R324" s="86">
        <f>IF(AB315="","",AB315)</f>
        <v>3</v>
      </c>
      <c r="S324" s="344" t="str">
        <f>IF(AC315="","",AC315)</f>
        <v>-</v>
      </c>
      <c r="T324" s="87">
        <f>IF(AD318="","",AD318)</f>
        <v>15</v>
      </c>
      <c r="U324" s="85" t="str">
        <f t="shared" si="65"/>
        <v>-</v>
      </c>
      <c r="V324" s="86">
        <f>IF(AB318="","",AB318)</f>
        <v>6</v>
      </c>
      <c r="W324" s="344" t="str">
        <f>IF(AG315="","",AG315)</f>
        <v>勝</v>
      </c>
      <c r="X324" s="87">
        <f>IF(AD321="","",AD321)</f>
        <v>15</v>
      </c>
      <c r="Y324" s="85" t="str">
        <f>IF(X324="","","-")</f>
        <v>-</v>
      </c>
      <c r="Z324" s="86">
        <f>IF(AB321="","",AB321)</f>
        <v>5</v>
      </c>
      <c r="AA324" s="344">
        <f>IF(AK315="","",AK315)</f>
      </c>
      <c r="AB324" s="352"/>
      <c r="AC324" s="353"/>
      <c r="AD324" s="353"/>
      <c r="AE324" s="354"/>
      <c r="AF324" s="88">
        <f>AK323</f>
        <v>5</v>
      </c>
      <c r="AG324" s="89" t="s">
        <v>12</v>
      </c>
      <c r="AH324" s="89">
        <f>AL323</f>
        <v>1</v>
      </c>
      <c r="AI324" s="90" t="s">
        <v>7</v>
      </c>
      <c r="AJ324" s="46"/>
      <c r="AK324" s="73"/>
      <c r="AL324" s="74"/>
      <c r="AM324" s="110"/>
      <c r="AN324" s="111"/>
      <c r="AO324" s="78"/>
      <c r="AP324" s="74"/>
      <c r="AQ324" s="74"/>
      <c r="AR324" s="78"/>
    </row>
    <row r="325" ht="15.75" customHeight="1"/>
    <row r="326" spans="2:40" ht="15.75" customHeight="1">
      <c r="B326" s="4"/>
      <c r="C326" s="4"/>
      <c r="T326" s="149" t="s">
        <v>223</v>
      </c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 t="s">
        <v>224</v>
      </c>
      <c r="AF326" s="149"/>
      <c r="AG326" s="149"/>
      <c r="AH326" s="149"/>
      <c r="AI326" s="149"/>
      <c r="AJ326" s="149"/>
      <c r="AK326" s="149"/>
      <c r="AL326" s="149"/>
      <c r="AM326" s="149"/>
      <c r="AN326" s="149"/>
    </row>
    <row r="327" spans="2:40" ht="15" customHeight="1">
      <c r="B327" s="405" t="s">
        <v>140</v>
      </c>
      <c r="C327" s="442"/>
      <c r="D327" s="412" t="s">
        <v>202</v>
      </c>
      <c r="E327" s="412"/>
      <c r="F327" s="412"/>
      <c r="G327" s="412"/>
      <c r="H327" s="412"/>
      <c r="I327" s="412"/>
      <c r="J327" s="412"/>
      <c r="K327" s="412"/>
      <c r="L327" s="24"/>
      <c r="M327" s="24"/>
      <c r="N327" s="24"/>
      <c r="O327" s="24"/>
      <c r="P327" s="119"/>
      <c r="Q327" s="119"/>
      <c r="R327" s="119"/>
      <c r="S327" s="119"/>
      <c r="T327" s="514" t="s">
        <v>42</v>
      </c>
      <c r="U327" s="515"/>
      <c r="V327" s="515"/>
      <c r="W327" s="515"/>
      <c r="X327" s="515"/>
      <c r="Y327" s="515" t="s">
        <v>288</v>
      </c>
      <c r="Z327" s="515"/>
      <c r="AA327" s="515"/>
      <c r="AB327" s="515"/>
      <c r="AC327" s="516"/>
      <c r="AD327" s="2"/>
      <c r="AE327" s="514" t="s">
        <v>123</v>
      </c>
      <c r="AF327" s="515"/>
      <c r="AG327" s="515"/>
      <c r="AH327" s="515"/>
      <c r="AI327" s="515"/>
      <c r="AJ327" s="515" t="s">
        <v>377</v>
      </c>
      <c r="AK327" s="515"/>
      <c r="AL327" s="515"/>
      <c r="AM327" s="515"/>
      <c r="AN327" s="516"/>
    </row>
    <row r="328" spans="2:40" ht="15" customHeight="1" thickBot="1">
      <c r="B328" s="405"/>
      <c r="C328" s="442"/>
      <c r="D328" s="413"/>
      <c r="E328" s="413"/>
      <c r="F328" s="413"/>
      <c r="G328" s="413"/>
      <c r="H328" s="413"/>
      <c r="I328" s="413"/>
      <c r="J328" s="413"/>
      <c r="K328" s="413"/>
      <c r="L328" s="24"/>
      <c r="M328" s="24"/>
      <c r="N328" s="24"/>
      <c r="O328" s="24"/>
      <c r="P328" s="119"/>
      <c r="Q328" s="119"/>
      <c r="R328" s="119"/>
      <c r="S328" s="119"/>
      <c r="T328" s="517" t="s">
        <v>130</v>
      </c>
      <c r="U328" s="518"/>
      <c r="V328" s="518"/>
      <c r="W328" s="518"/>
      <c r="X328" s="518"/>
      <c r="Y328" s="518" t="s">
        <v>288</v>
      </c>
      <c r="Z328" s="518"/>
      <c r="AA328" s="518"/>
      <c r="AB328" s="518"/>
      <c r="AC328" s="519"/>
      <c r="AD328" s="2"/>
      <c r="AE328" s="514" t="s">
        <v>124</v>
      </c>
      <c r="AF328" s="515"/>
      <c r="AG328" s="515"/>
      <c r="AH328" s="515"/>
      <c r="AI328" s="515"/>
      <c r="AJ328" s="515" t="s">
        <v>307</v>
      </c>
      <c r="AK328" s="515"/>
      <c r="AL328" s="515"/>
      <c r="AM328" s="515"/>
      <c r="AN328" s="516"/>
    </row>
    <row r="329" spans="2:40" ht="12" customHeight="1">
      <c r="B329" s="393" t="s">
        <v>145</v>
      </c>
      <c r="C329" s="394"/>
      <c r="D329" s="372" t="str">
        <f>B331</f>
        <v>安部麗奈</v>
      </c>
      <c r="E329" s="337"/>
      <c r="F329" s="337"/>
      <c r="G329" s="338"/>
      <c r="H329" s="336" t="str">
        <f>B334</f>
        <v>谷澤玲子</v>
      </c>
      <c r="I329" s="337"/>
      <c r="J329" s="337"/>
      <c r="K329" s="338"/>
      <c r="L329" s="336" t="str">
        <f>B337</f>
        <v>河野風吹</v>
      </c>
      <c r="M329" s="337"/>
      <c r="N329" s="337"/>
      <c r="O329" s="338"/>
      <c r="P329" s="336" t="str">
        <f>B340</f>
        <v>加地幹</v>
      </c>
      <c r="Q329" s="337"/>
      <c r="R329" s="337"/>
      <c r="S329" s="338"/>
      <c r="T329" s="336" t="str">
        <f>B343</f>
        <v>続木茉実</v>
      </c>
      <c r="U329" s="337"/>
      <c r="V329" s="337"/>
      <c r="W329" s="337"/>
      <c r="X329" s="336" t="str">
        <f>B346</f>
        <v>三木彩衣</v>
      </c>
      <c r="Y329" s="337"/>
      <c r="Z329" s="337"/>
      <c r="AA329" s="428"/>
      <c r="AB329" s="363" t="s">
        <v>1</v>
      </c>
      <c r="AC329" s="364"/>
      <c r="AD329" s="364"/>
      <c r="AE329" s="365"/>
      <c r="AF329" s="104"/>
      <c r="AG329" s="358" t="s">
        <v>3</v>
      </c>
      <c r="AH329" s="359"/>
      <c r="AI329" s="397" t="s">
        <v>4</v>
      </c>
      <c r="AJ329" s="398"/>
      <c r="AK329" s="399"/>
      <c r="AL329" s="326" t="s">
        <v>5</v>
      </c>
      <c r="AM329" s="327"/>
      <c r="AN329" s="328"/>
    </row>
    <row r="330" spans="2:40" ht="12" customHeight="1" thickBot="1">
      <c r="B330" s="395"/>
      <c r="C330" s="396"/>
      <c r="D330" s="329" t="str">
        <f>B332</f>
        <v>村上ありさ</v>
      </c>
      <c r="E330" s="330"/>
      <c r="F330" s="330"/>
      <c r="G330" s="331"/>
      <c r="H330" s="332" t="str">
        <f>B335</f>
        <v>高橋佳世</v>
      </c>
      <c r="I330" s="330"/>
      <c r="J330" s="330"/>
      <c r="K330" s="331"/>
      <c r="L330" s="332" t="str">
        <f>B338</f>
        <v>萩尾律奈</v>
      </c>
      <c r="M330" s="330"/>
      <c r="N330" s="330"/>
      <c r="O330" s="331"/>
      <c r="P330" s="332" t="str">
        <f>B341</f>
        <v>中山加奈子</v>
      </c>
      <c r="Q330" s="330"/>
      <c r="R330" s="330"/>
      <c r="S330" s="331"/>
      <c r="T330" s="332" t="str">
        <f>B344</f>
        <v>三木幸穂</v>
      </c>
      <c r="U330" s="330"/>
      <c r="V330" s="330"/>
      <c r="W330" s="330"/>
      <c r="X330" s="332" t="str">
        <f>B347</f>
        <v>岸華加</v>
      </c>
      <c r="Y330" s="330"/>
      <c r="Z330" s="330"/>
      <c r="AA330" s="429"/>
      <c r="AB330" s="333" t="s">
        <v>2</v>
      </c>
      <c r="AC330" s="334"/>
      <c r="AD330" s="334"/>
      <c r="AE330" s="335"/>
      <c r="AF330" s="104"/>
      <c r="AG330" s="44" t="s">
        <v>6</v>
      </c>
      <c r="AH330" s="40" t="s">
        <v>7</v>
      </c>
      <c r="AI330" s="44" t="s">
        <v>199</v>
      </c>
      <c r="AJ330" s="40" t="s">
        <v>8</v>
      </c>
      <c r="AK330" s="41" t="s">
        <v>9</v>
      </c>
      <c r="AL330" s="40" t="s">
        <v>13</v>
      </c>
      <c r="AM330" s="40" t="s">
        <v>8</v>
      </c>
      <c r="AN330" s="41" t="s">
        <v>9</v>
      </c>
    </row>
    <row r="331" spans="2:40" ht="12" customHeight="1">
      <c r="B331" s="121" t="s">
        <v>83</v>
      </c>
      <c r="C331" s="122" t="s">
        <v>26</v>
      </c>
      <c r="D331" s="385"/>
      <c r="E331" s="386"/>
      <c r="F331" s="386"/>
      <c r="G331" s="387"/>
      <c r="H331" s="264">
        <v>6</v>
      </c>
      <c r="I331" s="91" t="str">
        <f>IF(H331="","","-")</f>
        <v>-</v>
      </c>
      <c r="J331" s="266">
        <v>21</v>
      </c>
      <c r="K331" s="304" t="str">
        <f>IF(H331&lt;&gt;"",IF(H331&gt;J331,IF(H332&gt;J332,"○",IF(H333&gt;J333,"○","×")),IF(H332&gt;J332,IF(H333&gt;J333,"○","×"),"×")),"")</f>
        <v>×</v>
      </c>
      <c r="L331" s="264">
        <v>21</v>
      </c>
      <c r="M331" s="92" t="str">
        <f aca="true" t="shared" si="66" ref="M331:M336">IF(L331="","","-")</f>
        <v>-</v>
      </c>
      <c r="N331" s="269">
        <v>18</v>
      </c>
      <c r="O331" s="304" t="str">
        <f>IF(L331&lt;&gt;"",IF(L331&gt;N331,IF(L332&gt;N332,"○",IF(L333&gt;N333,"○","×")),IF(L332&gt;N332,IF(L333&gt;N333,"○","×"),"×")),"")</f>
        <v>×</v>
      </c>
      <c r="P331" s="264">
        <v>7</v>
      </c>
      <c r="Q331" s="92" t="str">
        <f aca="true" t="shared" si="67" ref="Q331:Q339">IF(P331="","","-")</f>
        <v>-</v>
      </c>
      <c r="R331" s="269">
        <v>21</v>
      </c>
      <c r="S331" s="304" t="str">
        <f>IF(P331&lt;&gt;"",IF(P331&gt;R331,IF(P332&gt;R332,"○",IF(P333&gt;R333,"○","×")),IF(P332&gt;R332,IF(P333&gt;R333,"○","×"),"×")),"")</f>
        <v>×</v>
      </c>
      <c r="T331" s="264">
        <v>5</v>
      </c>
      <c r="U331" s="92" t="str">
        <f aca="true" t="shared" si="68" ref="U331:U342">IF(T331="","","-")</f>
        <v>-</v>
      </c>
      <c r="V331" s="269">
        <v>21</v>
      </c>
      <c r="W331" s="454" t="str">
        <f>IF(T331&lt;&gt;"",IF(T331&gt;V331,IF(T332&gt;V332,"○",IF(T333&gt;V333,"○","×")),IF(T332&gt;V332,IF(T333&gt;V333,"○","×"),"×")),"")</f>
        <v>×</v>
      </c>
      <c r="X331" s="264">
        <v>21</v>
      </c>
      <c r="Y331" s="92" t="str">
        <f aca="true" t="shared" si="69" ref="Y331:Y345">IF(X331="","","-")</f>
        <v>-</v>
      </c>
      <c r="Z331" s="269">
        <v>10</v>
      </c>
      <c r="AA331" s="454" t="str">
        <f>IF(X331&lt;&gt;"",IF(X331&gt;Z331,IF(X332&gt;Z332,"○",IF(X333&gt;Z333,"○","×")),IF(X332&gt;Z332,IF(X333&gt;Z333,"○","×"),"×")),"")</f>
        <v>○</v>
      </c>
      <c r="AB331" s="289" t="s">
        <v>304</v>
      </c>
      <c r="AC331" s="290"/>
      <c r="AD331" s="290"/>
      <c r="AE331" s="291"/>
      <c r="AF331" s="104"/>
      <c r="AG331" s="52"/>
      <c r="AH331" s="53"/>
      <c r="AI331" s="105"/>
      <c r="AJ331" s="206"/>
      <c r="AK331" s="207"/>
      <c r="AL331" s="204"/>
      <c r="AM331" s="53"/>
      <c r="AN331" s="55"/>
    </row>
    <row r="332" spans="2:40" ht="12" customHeight="1">
      <c r="B332" s="121" t="s">
        <v>64</v>
      </c>
      <c r="C332" s="122" t="s">
        <v>26</v>
      </c>
      <c r="D332" s="388"/>
      <c r="E332" s="316"/>
      <c r="F332" s="316"/>
      <c r="G332" s="317"/>
      <c r="H332" s="264"/>
      <c r="I332" s="91">
        <f>IF(H332="","","-")</f>
      </c>
      <c r="J332" s="267"/>
      <c r="K332" s="299"/>
      <c r="L332" s="264">
        <v>14</v>
      </c>
      <c r="M332" s="91" t="str">
        <f t="shared" si="66"/>
        <v>-</v>
      </c>
      <c r="N332" s="266">
        <v>21</v>
      </c>
      <c r="O332" s="299"/>
      <c r="P332" s="264"/>
      <c r="Q332" s="91">
        <f t="shared" si="67"/>
      </c>
      <c r="R332" s="266"/>
      <c r="S332" s="299"/>
      <c r="T332" s="264"/>
      <c r="U332" s="91">
        <f t="shared" si="68"/>
      </c>
      <c r="V332" s="266"/>
      <c r="W332" s="444"/>
      <c r="X332" s="264"/>
      <c r="Y332" s="91">
        <f t="shared" si="69"/>
      </c>
      <c r="Z332" s="266"/>
      <c r="AA332" s="444"/>
      <c r="AB332" s="292"/>
      <c r="AC332" s="293"/>
      <c r="AD332" s="293"/>
      <c r="AE332" s="294"/>
      <c r="AF332" s="117"/>
      <c r="AG332" s="52">
        <f>COUNTIF(D331:AA333,"○")</f>
        <v>1</v>
      </c>
      <c r="AH332" s="53">
        <f>COUNTIF(D331:AA333,"×")</f>
        <v>4</v>
      </c>
      <c r="AI332" s="105">
        <f>(IF((D331&gt;F331),1,0))+(IF((D332&gt;F332),1,0))+(IF((D333&gt;F333),1,0))+(IF((H331&gt;J331),1,0))+(IF((H332&gt;J332),1,0))+(IF((H333&gt;J333),1,0))+(IF((L331&gt;N331),1,0))+(IF((L332&gt;N332),1,0))+(IF((L333&gt;N333),1,0))+(IF((P331&gt;R331),1,0))+(IF((P332&gt;R332),1,0))+(IF((P333&gt;R333),1,0))+(IF((T331&gt;V331),1,0))+(IF((T332&gt;V332),1,0))+(IF((T333&gt;V333),1,0))+(IF((X331&gt;Z331),1,0))+(IF((X332&gt;Z332),1,0))+(IF((X333&gt;Z333),1,0))</f>
        <v>3</v>
      </c>
      <c r="AJ332" s="206">
        <f>(IF((D331&lt;F331),1,0))+(IF((D332&lt;F332),1,0))+(IF((D333&lt;F333),1,0))+(IF((H331&lt;J331),1,0))+(IF((H332&lt;J332),1,0))+(IF((H333&lt;J333),1,0))+(IF((L331&lt;N331),1,0))+(IF((L332&lt;N332),1,0))+(IF((L333&lt;N333),1,0))+(IF((P331&lt;R331),1,0))+(IF((P332&lt;R332),1,0))+(IF((P333&lt;R333),1,0))+(IF((T331&lt;V331),1,0))+(IF((T332&lt;V332),1,0))+(IF((T333&lt;V333),1,0))+(IF((X331&lt;Z331),1,0))+(IF((X332&lt;Z332),1,0))+(IF((X333&lt;Z333),1,0))</f>
        <v>8</v>
      </c>
      <c r="AK332" s="207">
        <f>AI332-AJ332</f>
        <v>-5</v>
      </c>
      <c r="AL332" s="204">
        <f>SUM(D331:D333,H331:H333,L331:L333,P331:P333,T331:T333,X331:X333)</f>
        <v>140</v>
      </c>
      <c r="AM332" s="53">
        <f>SUM(F331:F333,J331:J333,N331:N333,R331:R333,V331:V333,Z331:Z333)</f>
        <v>211</v>
      </c>
      <c r="AN332" s="55">
        <f>AL332-AM332</f>
        <v>-71</v>
      </c>
    </row>
    <row r="333" spans="2:40" ht="12" customHeight="1">
      <c r="B333" s="123"/>
      <c r="C333" s="124"/>
      <c r="D333" s="389"/>
      <c r="E333" s="390"/>
      <c r="F333" s="390"/>
      <c r="G333" s="391"/>
      <c r="H333" s="265">
        <v>10</v>
      </c>
      <c r="I333" s="91" t="str">
        <f>IF(H333="","","-")</f>
        <v>-</v>
      </c>
      <c r="J333" s="268">
        <v>21</v>
      </c>
      <c r="K333" s="300"/>
      <c r="L333" s="265">
        <v>17</v>
      </c>
      <c r="M333" s="93" t="str">
        <f t="shared" si="66"/>
        <v>-</v>
      </c>
      <c r="N333" s="268">
        <v>21</v>
      </c>
      <c r="O333" s="299"/>
      <c r="P333" s="264">
        <v>6</v>
      </c>
      <c r="Q333" s="91" t="str">
        <f t="shared" si="67"/>
        <v>-</v>
      </c>
      <c r="R333" s="266">
        <v>21</v>
      </c>
      <c r="S333" s="299"/>
      <c r="T333" s="264">
        <v>12</v>
      </c>
      <c r="U333" s="91" t="str">
        <f t="shared" si="68"/>
        <v>-</v>
      </c>
      <c r="V333" s="266">
        <v>21</v>
      </c>
      <c r="W333" s="444"/>
      <c r="X333" s="264">
        <v>21</v>
      </c>
      <c r="Y333" s="91" t="str">
        <f t="shared" si="69"/>
        <v>-</v>
      </c>
      <c r="Z333" s="266">
        <v>15</v>
      </c>
      <c r="AA333" s="444"/>
      <c r="AB333" s="61">
        <f>AG332</f>
        <v>1</v>
      </c>
      <c r="AC333" s="62" t="s">
        <v>12</v>
      </c>
      <c r="AD333" s="62">
        <f>AH332</f>
        <v>4</v>
      </c>
      <c r="AE333" s="63" t="s">
        <v>7</v>
      </c>
      <c r="AF333" s="104"/>
      <c r="AG333" s="52"/>
      <c r="AH333" s="53"/>
      <c r="AI333" s="105"/>
      <c r="AJ333" s="206"/>
      <c r="AK333" s="207"/>
      <c r="AL333" s="204"/>
      <c r="AM333" s="53"/>
      <c r="AN333" s="55"/>
    </row>
    <row r="334" spans="2:40" ht="12" customHeight="1">
      <c r="B334" s="121" t="s">
        <v>123</v>
      </c>
      <c r="C334" s="129" t="s">
        <v>166</v>
      </c>
      <c r="D334" s="94">
        <f>IF(J331="","",J331)</f>
        <v>21</v>
      </c>
      <c r="E334" s="91" t="str">
        <f aca="true" t="shared" si="70" ref="E334:E348">IF(D334="","","-")</f>
        <v>-</v>
      </c>
      <c r="F334" s="38">
        <f>IF(H331="","",H331)</f>
        <v>6</v>
      </c>
      <c r="G334" s="306" t="str">
        <f>IF(K331="","",IF(K331="○","×",IF(K331="×","○")))</f>
        <v>○</v>
      </c>
      <c r="H334" s="312"/>
      <c r="I334" s="313"/>
      <c r="J334" s="313"/>
      <c r="K334" s="314"/>
      <c r="L334" s="264">
        <v>19</v>
      </c>
      <c r="M334" s="91" t="str">
        <f t="shared" si="66"/>
        <v>-</v>
      </c>
      <c r="N334" s="266">
        <v>21</v>
      </c>
      <c r="O334" s="298" t="str">
        <f>IF(L334&lt;&gt;"",IF(L334&gt;N334,IF(L335&gt;N335,"○",IF(L336&gt;N336,"○","×")),IF(L335&gt;N335,IF(L336&gt;N336,"○","×"),"×")),"")</f>
        <v>○</v>
      </c>
      <c r="P334" s="270">
        <v>15</v>
      </c>
      <c r="Q334" s="97" t="str">
        <f t="shared" si="67"/>
        <v>-</v>
      </c>
      <c r="R334" s="271">
        <v>21</v>
      </c>
      <c r="S334" s="298" t="str">
        <f>IF(P334&lt;&gt;"",IF(P334&gt;R334,IF(P335&gt;R335,"○",IF(P336&gt;R336,"○","×")),IF(P335&gt;R335,IF(P336&gt;R336,"○","×"),"×")),"")</f>
        <v>×</v>
      </c>
      <c r="T334" s="270">
        <v>19</v>
      </c>
      <c r="U334" s="97" t="str">
        <f t="shared" si="68"/>
        <v>-</v>
      </c>
      <c r="V334" s="271">
        <v>21</v>
      </c>
      <c r="W334" s="443" t="str">
        <f>IF(T334&lt;&gt;"",IF(T334&gt;V334,IF(T335&gt;V335,"○",IF(T336&gt;V336,"○","×")),IF(T335&gt;V335,IF(T336&gt;V336,"○","×"),"×")),"")</f>
        <v>○</v>
      </c>
      <c r="X334" s="270">
        <v>21</v>
      </c>
      <c r="Y334" s="97" t="str">
        <f t="shared" si="69"/>
        <v>-</v>
      </c>
      <c r="Z334" s="271">
        <v>6</v>
      </c>
      <c r="AA334" s="443" t="str">
        <f>IF(X334&lt;&gt;"",IF(X334&gt;Z334,IF(X335&gt;Z335,"○",IF(X336&gt;Z336,"○","×")),IF(X335&gt;Z335,IF(X336&gt;Z336,"○","×"),"×")),"")</f>
        <v>○</v>
      </c>
      <c r="AB334" s="295" t="s">
        <v>257</v>
      </c>
      <c r="AC334" s="296"/>
      <c r="AD334" s="296"/>
      <c r="AE334" s="297"/>
      <c r="AF334" s="104"/>
      <c r="AG334" s="68"/>
      <c r="AH334" s="69"/>
      <c r="AI334" s="108"/>
      <c r="AJ334" s="212"/>
      <c r="AK334" s="213"/>
      <c r="AL334" s="210"/>
      <c r="AM334" s="69"/>
      <c r="AN334" s="70"/>
    </row>
    <row r="335" spans="2:40" ht="12" customHeight="1">
      <c r="B335" s="121" t="s">
        <v>124</v>
      </c>
      <c r="C335" s="132" t="s">
        <v>166</v>
      </c>
      <c r="D335" s="94">
        <f>IF(J332="","",J332)</f>
      </c>
      <c r="E335" s="91">
        <f t="shared" si="70"/>
      </c>
      <c r="F335" s="38">
        <f>IF(H332="","",H332)</f>
      </c>
      <c r="G335" s="307">
        <f>IF(I332="","",I332)</f>
      </c>
      <c r="H335" s="315"/>
      <c r="I335" s="316"/>
      <c r="J335" s="316"/>
      <c r="K335" s="317"/>
      <c r="L335" s="264">
        <v>21</v>
      </c>
      <c r="M335" s="91" t="str">
        <f t="shared" si="66"/>
        <v>-</v>
      </c>
      <c r="N335" s="266">
        <v>13</v>
      </c>
      <c r="O335" s="299"/>
      <c r="P335" s="264"/>
      <c r="Q335" s="91">
        <f t="shared" si="67"/>
      </c>
      <c r="R335" s="266"/>
      <c r="S335" s="299"/>
      <c r="T335" s="264">
        <v>21</v>
      </c>
      <c r="U335" s="91" t="str">
        <f t="shared" si="68"/>
        <v>-</v>
      </c>
      <c r="V335" s="266">
        <v>17</v>
      </c>
      <c r="W335" s="444"/>
      <c r="X335" s="264"/>
      <c r="Y335" s="91">
        <f t="shared" si="69"/>
      </c>
      <c r="Z335" s="266"/>
      <c r="AA335" s="444"/>
      <c r="AB335" s="292"/>
      <c r="AC335" s="293"/>
      <c r="AD335" s="293"/>
      <c r="AE335" s="294"/>
      <c r="AF335" s="117"/>
      <c r="AG335" s="52">
        <f>COUNTIF(D334:AA336,"○")</f>
        <v>4</v>
      </c>
      <c r="AH335" s="53">
        <f>COUNTIF(D334:AA336,"×")</f>
        <v>1</v>
      </c>
      <c r="AI335" s="105">
        <f>(IF((D334&gt;F334),1,0))+(IF((D335&gt;F335),1,0))+(IF((D336&gt;F336),1,0))+(IF((H334&gt;J334),1,0))+(IF((H335&gt;J335),1,0))+(IF((H336&gt;J336),1,0))+(IF((L334&gt;N334),1,0))+(IF((L335&gt;N335),1,0))+(IF((L336&gt;N336),1,0))+(IF((P334&gt;R334),1,0))+(IF((P335&gt;R335),1,0))+(IF((P336&gt;R336),1,0))+(IF((T334&gt;V334),1,0))+(IF((T335&gt;V335),1,0))+(IF((T336&gt;V336),1,0))+(IF((X334&gt;Z334),1,0))+(IF((X335&gt;Z335),1,0))+(IF((X336&gt;Z336),1,0))</f>
        <v>8</v>
      </c>
      <c r="AJ335" s="206">
        <f>(IF((D334&lt;F334),1,0))+(IF((D335&lt;F335),1,0))+(IF((D336&lt;F336),1,0))+(IF((H334&lt;J334),1,0))+(IF((H335&lt;J335),1,0))+(IF((H336&lt;J336),1,0))+(IF((L334&lt;N334),1,0))+(IF((L335&lt;N335),1,0))+(IF((L336&lt;N336),1,0))+(IF((P334&lt;R334),1,0))+(IF((P335&lt;R335),1,0))+(IF((P336&lt;R336),1,0))+(IF((T334&lt;V334),1,0))+(IF((T335&lt;V335),1,0))+(IF((T336&lt;V336),1,0))+(IF((X334&lt;Z334),1,0))+(IF((X335&lt;Z335),1,0))+(IF((X336&lt;Z336),1,0))</f>
        <v>4</v>
      </c>
      <c r="AK335" s="207">
        <f>AI335-AJ335</f>
        <v>4</v>
      </c>
      <c r="AL335" s="204">
        <f>SUM(D334:D336,H334:H336,L334:L336,P334:P336,T334:T336,X334:X336)</f>
        <v>238</v>
      </c>
      <c r="AM335" s="53">
        <f>SUM(F334:F336,J334:J336,N334:N336,R334:R336,V334:V336,Z334:Z336)</f>
        <v>166</v>
      </c>
      <c r="AN335" s="55">
        <f>AL335-AM335</f>
        <v>72</v>
      </c>
    </row>
    <row r="336" spans="2:40" ht="12" customHeight="1">
      <c r="B336" s="123"/>
      <c r="C336" s="133"/>
      <c r="D336" s="95">
        <f>IF(J333="","",J333)</f>
        <v>21</v>
      </c>
      <c r="E336" s="91" t="str">
        <f t="shared" si="70"/>
        <v>-</v>
      </c>
      <c r="F336" s="96">
        <f>IF(H333="","",H333)</f>
        <v>10</v>
      </c>
      <c r="G336" s="366" t="str">
        <f>IF(I333="","",I333)</f>
        <v>-</v>
      </c>
      <c r="H336" s="392"/>
      <c r="I336" s="390"/>
      <c r="J336" s="390"/>
      <c r="K336" s="391"/>
      <c r="L336" s="265">
        <v>21</v>
      </c>
      <c r="M336" s="91" t="str">
        <f t="shared" si="66"/>
        <v>-</v>
      </c>
      <c r="N336" s="268">
        <v>7</v>
      </c>
      <c r="O336" s="300"/>
      <c r="P336" s="265">
        <v>17</v>
      </c>
      <c r="Q336" s="93" t="str">
        <f t="shared" si="67"/>
        <v>-</v>
      </c>
      <c r="R336" s="268">
        <v>21</v>
      </c>
      <c r="S336" s="300"/>
      <c r="T336" s="265">
        <v>21</v>
      </c>
      <c r="U336" s="93" t="str">
        <f t="shared" si="68"/>
        <v>-</v>
      </c>
      <c r="V336" s="268">
        <v>18</v>
      </c>
      <c r="W336" s="444"/>
      <c r="X336" s="265">
        <v>21</v>
      </c>
      <c r="Y336" s="93" t="str">
        <f t="shared" si="69"/>
        <v>-</v>
      </c>
      <c r="Z336" s="268">
        <v>5</v>
      </c>
      <c r="AA336" s="444"/>
      <c r="AB336" s="61">
        <f>AG335</f>
        <v>4</v>
      </c>
      <c r="AC336" s="62" t="s">
        <v>12</v>
      </c>
      <c r="AD336" s="62">
        <f>AH335</f>
        <v>1</v>
      </c>
      <c r="AE336" s="63" t="s">
        <v>7</v>
      </c>
      <c r="AF336" s="104"/>
      <c r="AG336" s="73"/>
      <c r="AH336" s="74"/>
      <c r="AI336" s="110"/>
      <c r="AJ336" s="217"/>
      <c r="AK336" s="218"/>
      <c r="AL336" s="215"/>
      <c r="AM336" s="74"/>
      <c r="AN336" s="78"/>
    </row>
    <row r="337" spans="2:40" ht="12" customHeight="1">
      <c r="B337" s="127" t="s">
        <v>61</v>
      </c>
      <c r="C337" s="132" t="s">
        <v>26</v>
      </c>
      <c r="D337" s="94">
        <f>IF(N331="","",N331)</f>
        <v>18</v>
      </c>
      <c r="E337" s="97" t="str">
        <f t="shared" si="70"/>
        <v>-</v>
      </c>
      <c r="F337" s="38">
        <f>IF(L331="","",L331)</f>
        <v>21</v>
      </c>
      <c r="G337" s="306" t="str">
        <f>IF(O331="","",IF(O331="○","×",IF(O331="×","○")))</f>
        <v>○</v>
      </c>
      <c r="H337" s="98">
        <f>IF(N334="","",N334)</f>
        <v>21</v>
      </c>
      <c r="I337" s="91" t="str">
        <f aca="true" t="shared" si="71" ref="I337:I348">IF(H337="","","-")</f>
        <v>-</v>
      </c>
      <c r="J337" s="38">
        <f>IF(L334="","",L334)</f>
        <v>19</v>
      </c>
      <c r="K337" s="306" t="str">
        <f>IF(O334="","",IF(O334="○","×",IF(O334="×","○")))</f>
        <v>×</v>
      </c>
      <c r="L337" s="312"/>
      <c r="M337" s="313"/>
      <c r="N337" s="313"/>
      <c r="O337" s="314"/>
      <c r="P337" s="264">
        <v>10</v>
      </c>
      <c r="Q337" s="91" t="str">
        <f t="shared" si="67"/>
        <v>-</v>
      </c>
      <c r="R337" s="266">
        <v>21</v>
      </c>
      <c r="S337" s="299" t="str">
        <f>IF(P337&lt;&gt;"",IF(P337&gt;R337,IF(P338&gt;R338,"○",IF(P339&gt;R339,"○","×")),IF(P338&gt;R338,IF(P339&gt;R339,"○","×"),"×")),"")</f>
        <v>×</v>
      </c>
      <c r="T337" s="264">
        <v>21</v>
      </c>
      <c r="U337" s="91" t="str">
        <f t="shared" si="68"/>
        <v>-</v>
      </c>
      <c r="V337" s="266">
        <v>17</v>
      </c>
      <c r="W337" s="443" t="str">
        <f>IF(T337&lt;&gt;"",IF(T337&gt;V337,IF(T338&gt;V338,"○",IF(T339&gt;V339,"○","×")),IF(T338&gt;V338,IF(T339&gt;V339,"○","×"),"×")),"")</f>
        <v>○</v>
      </c>
      <c r="X337" s="264">
        <v>21</v>
      </c>
      <c r="Y337" s="91" t="str">
        <f t="shared" si="69"/>
        <v>-</v>
      </c>
      <c r="Z337" s="266">
        <v>7</v>
      </c>
      <c r="AA337" s="443" t="str">
        <f>IF(X337&lt;&gt;"",IF(X337&gt;Z337,IF(X338&gt;Z338,"○",IF(X339&gt;Z339,"○","×")),IF(X338&gt;Z338,IF(X339&gt;Z339,"○","×"),"×")),"")</f>
        <v>○</v>
      </c>
      <c r="AB337" s="295" t="s">
        <v>308</v>
      </c>
      <c r="AC337" s="296"/>
      <c r="AD337" s="296"/>
      <c r="AE337" s="297"/>
      <c r="AF337" s="104"/>
      <c r="AG337" s="52"/>
      <c r="AH337" s="53"/>
      <c r="AI337" s="105"/>
      <c r="AJ337" s="206"/>
      <c r="AK337" s="207"/>
      <c r="AL337" s="204"/>
      <c r="AM337" s="53"/>
      <c r="AN337" s="55"/>
    </row>
    <row r="338" spans="2:40" ht="12" customHeight="1">
      <c r="B338" s="127" t="s">
        <v>63</v>
      </c>
      <c r="C338" s="132" t="s">
        <v>26</v>
      </c>
      <c r="D338" s="94">
        <f>IF(N332="","",N332)</f>
        <v>21</v>
      </c>
      <c r="E338" s="91" t="str">
        <f t="shared" si="70"/>
        <v>-</v>
      </c>
      <c r="F338" s="38">
        <f>IF(L332="","",L332)</f>
        <v>14</v>
      </c>
      <c r="G338" s="307">
        <f>IF(I335="","",I335)</f>
      </c>
      <c r="H338" s="98">
        <f>IF(N335="","",N335)</f>
        <v>13</v>
      </c>
      <c r="I338" s="91" t="str">
        <f t="shared" si="71"/>
        <v>-</v>
      </c>
      <c r="J338" s="38">
        <f>IF(L335="","",L335)</f>
        <v>21</v>
      </c>
      <c r="K338" s="307" t="str">
        <f>IF(M335="","",M335)</f>
        <v>-</v>
      </c>
      <c r="L338" s="315"/>
      <c r="M338" s="316"/>
      <c r="N338" s="316"/>
      <c r="O338" s="317"/>
      <c r="P338" s="264"/>
      <c r="Q338" s="91">
        <f t="shared" si="67"/>
      </c>
      <c r="R338" s="266"/>
      <c r="S338" s="299"/>
      <c r="T338" s="264">
        <v>10</v>
      </c>
      <c r="U338" s="91" t="str">
        <f t="shared" si="68"/>
        <v>-</v>
      </c>
      <c r="V338" s="266">
        <v>21</v>
      </c>
      <c r="W338" s="444"/>
      <c r="X338" s="264"/>
      <c r="Y338" s="91">
        <f t="shared" si="69"/>
      </c>
      <c r="Z338" s="266"/>
      <c r="AA338" s="444"/>
      <c r="AB338" s="292"/>
      <c r="AC338" s="293"/>
      <c r="AD338" s="293"/>
      <c r="AE338" s="294"/>
      <c r="AF338" s="117"/>
      <c r="AG338" s="52">
        <f>COUNTIF(D337:AA339,"○")</f>
        <v>3</v>
      </c>
      <c r="AH338" s="53">
        <f>COUNTIF(D337:AA339,"×")</f>
        <v>2</v>
      </c>
      <c r="AI338" s="105">
        <f>(IF((D337&gt;F337),1,0))+(IF((D338&gt;F338),1,0))+(IF((D339&gt;F339),1,0))+(IF((H337&gt;J337),1,0))+(IF((H338&gt;J338),1,0))+(IF((H339&gt;J339),1,0))+(IF((L337&gt;N337),1,0))+(IF((L338&gt;N338),1,0))+(IF((L339&gt;N339),1,0))+(IF((P337&gt;R337),1,0))+(IF((P338&gt;R338),1,0))+(IF((P339&gt;R339),1,0))+(IF((T337&gt;V337),1,0))+(IF((T338&gt;V338),1,0))+(IF((T339&gt;V339),1,0))+(IF((X337&gt;Z337),1,0))+(IF((X338&gt;Z338),1,0))+(IF((X339&gt;Z339),1,0))</f>
        <v>7</v>
      </c>
      <c r="AJ338" s="206">
        <f>(IF((D337&lt;F337),1,0))+(IF((D338&lt;F338),1,0))+(IF((D339&lt;F339),1,0))+(IF((H337&lt;J337),1,0))+(IF((H338&lt;J338),1,0))+(IF((H339&lt;J339),1,0))+(IF((L337&lt;N337),1,0))+(IF((L338&lt;N338),1,0))+(IF((L339&lt;N339),1,0))+(IF((P337&lt;R337),1,0))+(IF((P338&lt;R338),1,0))+(IF((P339&lt;R339),1,0))+(IF((T337&lt;V337),1,0))+(IF((T338&lt;V338),1,0))+(IF((T339&lt;V339),1,0))+(IF((X337&lt;Z337),1,0))+(IF((X338&lt;Z338),1,0))+(IF((X339&lt;Z339),1,0))</f>
        <v>6</v>
      </c>
      <c r="AK338" s="207">
        <f>AI338-AJ338</f>
        <v>1</v>
      </c>
      <c r="AL338" s="204">
        <f>SUM(D337:D339,H337:H339,L337:L339,P337:P339,T337:T339,X337:X339)</f>
        <v>211</v>
      </c>
      <c r="AM338" s="53">
        <f>SUM(F337:F339,J337:J339,N337:N339,R337:R339,V337:V339,Z337:Z339)</f>
        <v>230</v>
      </c>
      <c r="AN338" s="55">
        <f>AL338-AM338</f>
        <v>-19</v>
      </c>
    </row>
    <row r="339" spans="2:40" ht="12" customHeight="1">
      <c r="B339" s="123"/>
      <c r="C339" s="133"/>
      <c r="D339" s="94">
        <f>IF(N333="","",N333)</f>
        <v>21</v>
      </c>
      <c r="E339" s="91" t="str">
        <f t="shared" si="70"/>
        <v>-</v>
      </c>
      <c r="F339" s="38">
        <f>IF(L333="","",L333)</f>
        <v>17</v>
      </c>
      <c r="G339" s="307">
        <f>IF(I336="","",I336)</f>
      </c>
      <c r="H339" s="98">
        <f>IF(N336="","",N336)</f>
        <v>7</v>
      </c>
      <c r="I339" s="91" t="str">
        <f t="shared" si="71"/>
        <v>-</v>
      </c>
      <c r="J339" s="38">
        <f>IF(L336="","",L336)</f>
        <v>21</v>
      </c>
      <c r="K339" s="307" t="str">
        <f>IF(M336="","",M336)</f>
        <v>-</v>
      </c>
      <c r="L339" s="315"/>
      <c r="M339" s="316"/>
      <c r="N339" s="316"/>
      <c r="O339" s="317"/>
      <c r="P339" s="264">
        <v>6</v>
      </c>
      <c r="Q339" s="91" t="str">
        <f t="shared" si="67"/>
        <v>-</v>
      </c>
      <c r="R339" s="266">
        <v>21</v>
      </c>
      <c r="S339" s="300"/>
      <c r="T339" s="264">
        <v>21</v>
      </c>
      <c r="U339" s="91" t="str">
        <f t="shared" si="68"/>
        <v>-</v>
      </c>
      <c r="V339" s="266">
        <v>19</v>
      </c>
      <c r="W339" s="453"/>
      <c r="X339" s="264">
        <v>21</v>
      </c>
      <c r="Y339" s="91" t="str">
        <f t="shared" si="69"/>
        <v>-</v>
      </c>
      <c r="Z339" s="266">
        <v>11</v>
      </c>
      <c r="AA339" s="453"/>
      <c r="AB339" s="61">
        <f>AG338</f>
        <v>3</v>
      </c>
      <c r="AC339" s="62" t="s">
        <v>12</v>
      </c>
      <c r="AD339" s="62">
        <f>AH338</f>
        <v>2</v>
      </c>
      <c r="AE339" s="63" t="s">
        <v>7</v>
      </c>
      <c r="AF339" s="104"/>
      <c r="AG339" s="52"/>
      <c r="AH339" s="53"/>
      <c r="AI339" s="105"/>
      <c r="AJ339" s="206"/>
      <c r="AK339" s="207"/>
      <c r="AL339" s="204"/>
      <c r="AM339" s="53"/>
      <c r="AN339" s="55"/>
    </row>
    <row r="340" spans="2:40" ht="12" customHeight="1">
      <c r="B340" s="121" t="s">
        <v>42</v>
      </c>
      <c r="C340" s="122" t="s">
        <v>125</v>
      </c>
      <c r="D340" s="112">
        <f>IF(R331="","",R331)</f>
        <v>21</v>
      </c>
      <c r="E340" s="97" t="str">
        <f t="shared" si="70"/>
        <v>-</v>
      </c>
      <c r="F340" s="42">
        <f>IF(P331="","",P331)</f>
        <v>7</v>
      </c>
      <c r="G340" s="308" t="str">
        <f>IF(S331="","",IF(S331="○","×",IF(S331="×","○")))</f>
        <v>○</v>
      </c>
      <c r="H340" s="100">
        <f>IF(R334="","",R334)</f>
        <v>21</v>
      </c>
      <c r="I340" s="97" t="str">
        <f t="shared" si="71"/>
        <v>-</v>
      </c>
      <c r="J340" s="42">
        <f>IF(P334="","",P334)</f>
        <v>15</v>
      </c>
      <c r="K340" s="306" t="str">
        <f>IF(S334="","",IF(S334="○","×",IF(S334="×","○")))</f>
        <v>○</v>
      </c>
      <c r="L340" s="42">
        <f>IF(R337="","",R337)</f>
        <v>21</v>
      </c>
      <c r="M340" s="97" t="str">
        <f aca="true" t="shared" si="72" ref="M340:M348">IF(L340="","","-")</f>
        <v>-</v>
      </c>
      <c r="N340" s="42">
        <f>IF(P337="","",P337)</f>
        <v>10</v>
      </c>
      <c r="O340" s="306" t="str">
        <f>IF(S337="","",IF(S337="○","×",IF(S337="×","○")))</f>
        <v>○</v>
      </c>
      <c r="P340" s="312"/>
      <c r="Q340" s="313"/>
      <c r="R340" s="313"/>
      <c r="S340" s="314"/>
      <c r="T340" s="270">
        <v>21</v>
      </c>
      <c r="U340" s="97" t="str">
        <f t="shared" si="68"/>
        <v>-</v>
      </c>
      <c r="V340" s="271">
        <v>12</v>
      </c>
      <c r="W340" s="444" t="str">
        <f>IF(T340&lt;&gt;"",IF(T340&gt;V340,IF(T341&gt;V341,"○",IF(T342&gt;V342,"○","×")),IF(T341&gt;V341,IF(T342&gt;V342,"○","×"),"×")),"")</f>
        <v>○</v>
      </c>
      <c r="X340" s="270">
        <v>21</v>
      </c>
      <c r="Y340" s="97" t="str">
        <f t="shared" si="69"/>
        <v>-</v>
      </c>
      <c r="Z340" s="271">
        <v>9</v>
      </c>
      <c r="AA340" s="444" t="str">
        <f>IF(X340&lt;&gt;"",IF(X340&gt;Z340,IF(X341&gt;Z341,"○",IF(X342&gt;Z342,"○","×")),IF(X341&gt;Z341,IF(X342&gt;Z342,"○","×"),"×")),"")</f>
        <v>○</v>
      </c>
      <c r="AB340" s="295" t="s">
        <v>256</v>
      </c>
      <c r="AC340" s="296"/>
      <c r="AD340" s="296"/>
      <c r="AE340" s="297"/>
      <c r="AF340" s="118"/>
      <c r="AG340" s="68"/>
      <c r="AH340" s="69"/>
      <c r="AI340" s="108"/>
      <c r="AJ340" s="212"/>
      <c r="AK340" s="213"/>
      <c r="AL340" s="210"/>
      <c r="AM340" s="69"/>
      <c r="AN340" s="70"/>
    </row>
    <row r="341" spans="2:40" ht="12" customHeight="1">
      <c r="B341" s="121" t="s">
        <v>130</v>
      </c>
      <c r="C341" s="122" t="s">
        <v>125</v>
      </c>
      <c r="D341" s="94">
        <f>IF(R332="","",R332)</f>
      </c>
      <c r="E341" s="91">
        <f t="shared" si="70"/>
      </c>
      <c r="F341" s="38">
        <f>IF(P332="","",P332)</f>
      </c>
      <c r="G341" s="309" t="str">
        <f>IF(I338="","",I338)</f>
        <v>-</v>
      </c>
      <c r="H341" s="98">
        <f>IF(R335="","",R335)</f>
      </c>
      <c r="I341" s="91">
        <f t="shared" si="71"/>
      </c>
      <c r="J341" s="38">
        <f>IF(P335="","",P335)</f>
      </c>
      <c r="K341" s="307">
        <f>IF(M338="","",M338)</f>
      </c>
      <c r="L341" s="38">
        <f>IF(R338="","",R338)</f>
      </c>
      <c r="M341" s="91">
        <f t="shared" si="72"/>
      </c>
      <c r="N341" s="38">
        <f>IF(P338="","",P338)</f>
      </c>
      <c r="O341" s="307">
        <f>IF(Q338="","",Q338)</f>
      </c>
      <c r="P341" s="315"/>
      <c r="Q341" s="316"/>
      <c r="R341" s="316"/>
      <c r="S341" s="317"/>
      <c r="T341" s="264"/>
      <c r="U341" s="91">
        <f t="shared" si="68"/>
      </c>
      <c r="V341" s="266"/>
      <c r="W341" s="444"/>
      <c r="X341" s="264">
        <v>21</v>
      </c>
      <c r="Y341" s="91" t="str">
        <f t="shared" si="69"/>
        <v>-</v>
      </c>
      <c r="Z341" s="266">
        <v>5</v>
      </c>
      <c r="AA341" s="444"/>
      <c r="AB341" s="292"/>
      <c r="AC341" s="293"/>
      <c r="AD341" s="293"/>
      <c r="AE341" s="294"/>
      <c r="AF341" s="118"/>
      <c r="AG341" s="52">
        <f>COUNTIF(D340:AA342,"○")</f>
        <v>5</v>
      </c>
      <c r="AH341" s="53">
        <f>COUNTIF(D340:AA342,"×")</f>
        <v>0</v>
      </c>
      <c r="AI341" s="105">
        <f>(IF((D340&gt;F340),1,0))+(IF((D341&gt;F341),1,0))+(IF((D342&gt;F342),1,0))+(IF((H340&gt;J340),1,0))+(IF((H341&gt;J341),1,0))+(IF((H342&gt;J342),1,0))+(IF((L340&gt;N340),1,0))+(IF((L341&gt;N341),1,0))+(IF((L342&gt;N342),1,0))+(IF((P340&gt;R340),1,0))+(IF((P341&gt;R341),1,0))+(IF((P342&gt;R342),1,0))+(IF((T340&gt;V340),1,0))+(IF((T341&gt;V341),1,0))+(IF((T342&gt;V342),1,0))+(IF((X340&gt;Z340),1,0))+(IF((X341&gt;Z341),1,0))+(IF((X342&gt;Z342),1,0))</f>
        <v>10</v>
      </c>
      <c r="AJ341" s="206">
        <f>(IF((D340&lt;F340),1,0))+(IF((D341&lt;F341),1,0))+(IF((D342&lt;F342),1,0))+(IF((H340&lt;J340),1,0))+(IF((H341&lt;J341),1,0))+(IF((H342&lt;J342),1,0))+(IF((L340&lt;N340),1,0))+(IF((L341&lt;N341),1,0))+(IF((L342&lt;N342),1,0))+(IF((P340&lt;R340),1,0))+(IF((P341&lt;R341),1,0))+(IF((P342&lt;R342),1,0))+(IF((T340&lt;V340),1,0))+(IF((T341&lt;V341),1,0))+(IF((T342&lt;V342),1,0))+(IF((X340&lt;Z340),1,0))+(IF((X341&lt;Z341),1,0))+(IF((X342&lt;Z342),1,0))</f>
        <v>0</v>
      </c>
      <c r="AK341" s="207">
        <f>AI341-AJ341</f>
        <v>10</v>
      </c>
      <c r="AL341" s="204">
        <f>SUM(D340:D342,H340:H342,L340:L342,P340:P342,T340:T342,X340:X342)</f>
        <v>210</v>
      </c>
      <c r="AM341" s="53">
        <f>SUM(F340:F342,J340:J342,N340:N342,R340:R342,V340:V342,Z340:Z342)</f>
        <v>99</v>
      </c>
      <c r="AN341" s="55">
        <f>AL341-AM341</f>
        <v>111</v>
      </c>
    </row>
    <row r="342" spans="2:40" ht="12" customHeight="1">
      <c r="B342" s="127"/>
      <c r="C342" s="124"/>
      <c r="D342" s="94">
        <f>IF(R333="","",R333)</f>
        <v>21</v>
      </c>
      <c r="E342" s="91" t="str">
        <f t="shared" si="70"/>
        <v>-</v>
      </c>
      <c r="F342" s="38">
        <f>IF(P333="","",P333)</f>
        <v>6</v>
      </c>
      <c r="G342" s="309" t="str">
        <f>IF(I339="","",I339)</f>
        <v>-</v>
      </c>
      <c r="H342" s="98">
        <f>IF(R336="","",R336)</f>
        <v>21</v>
      </c>
      <c r="I342" s="91" t="str">
        <f t="shared" si="71"/>
        <v>-</v>
      </c>
      <c r="J342" s="38">
        <f>IF(P336="","",P336)</f>
        <v>17</v>
      </c>
      <c r="K342" s="307">
        <f>IF(M339="","",M339)</f>
      </c>
      <c r="L342" s="38">
        <f>IF(R339="","",R339)</f>
        <v>21</v>
      </c>
      <c r="M342" s="91" t="str">
        <f t="shared" si="72"/>
        <v>-</v>
      </c>
      <c r="N342" s="38">
        <f>IF(P339="","",P339)</f>
        <v>6</v>
      </c>
      <c r="O342" s="307" t="str">
        <f>IF(Q339="","",Q339)</f>
        <v>-</v>
      </c>
      <c r="P342" s="315"/>
      <c r="Q342" s="316"/>
      <c r="R342" s="316"/>
      <c r="S342" s="317"/>
      <c r="T342" s="264">
        <v>21</v>
      </c>
      <c r="U342" s="91" t="str">
        <f t="shared" si="68"/>
        <v>-</v>
      </c>
      <c r="V342" s="266">
        <v>12</v>
      </c>
      <c r="W342" s="444"/>
      <c r="X342" s="264"/>
      <c r="Y342" s="91">
        <f t="shared" si="69"/>
      </c>
      <c r="Z342" s="266"/>
      <c r="AA342" s="444"/>
      <c r="AB342" s="61">
        <f>AG341</f>
        <v>5</v>
      </c>
      <c r="AC342" s="62" t="s">
        <v>12</v>
      </c>
      <c r="AD342" s="62">
        <f>AH341</f>
        <v>0</v>
      </c>
      <c r="AE342" s="63" t="s">
        <v>7</v>
      </c>
      <c r="AF342" s="118"/>
      <c r="AG342" s="73"/>
      <c r="AH342" s="74"/>
      <c r="AI342" s="110"/>
      <c r="AJ342" s="217"/>
      <c r="AK342" s="218"/>
      <c r="AL342" s="215"/>
      <c r="AM342" s="74"/>
      <c r="AN342" s="78"/>
    </row>
    <row r="343" spans="2:40" ht="12" customHeight="1">
      <c r="B343" s="128" t="s">
        <v>62</v>
      </c>
      <c r="C343" s="129" t="s">
        <v>26</v>
      </c>
      <c r="D343" s="112">
        <f>IF(V331="","",V331)</f>
        <v>21</v>
      </c>
      <c r="E343" s="97" t="str">
        <f t="shared" si="70"/>
        <v>-</v>
      </c>
      <c r="F343" s="42">
        <f>IF(T331="","",T331)</f>
        <v>5</v>
      </c>
      <c r="G343" s="342" t="str">
        <f>IF(W331="","",IF(W331="○","×",IF(W331="×","○")))</f>
        <v>○</v>
      </c>
      <c r="H343" s="100">
        <f>IF(V334="","",V334)</f>
        <v>21</v>
      </c>
      <c r="I343" s="97" t="str">
        <f t="shared" si="71"/>
        <v>-</v>
      </c>
      <c r="J343" s="42">
        <f>IF(T334="","",T334)</f>
        <v>19</v>
      </c>
      <c r="K343" s="342" t="str">
        <f>IF(W334="","",IF(W334="○","×",IF(W334="×","○")))</f>
        <v>×</v>
      </c>
      <c r="L343" s="42">
        <f>IF(V337="","",V337)</f>
        <v>17</v>
      </c>
      <c r="M343" s="97" t="str">
        <f t="shared" si="72"/>
        <v>-</v>
      </c>
      <c r="N343" s="42">
        <f>IF(T337="","",T337)</f>
        <v>21</v>
      </c>
      <c r="O343" s="342" t="str">
        <f>IF(W337="","",IF(W337="○","×",IF(W337="×","○")))</f>
        <v>×</v>
      </c>
      <c r="P343" s="100">
        <f>IF(V340="","",V340)</f>
        <v>12</v>
      </c>
      <c r="Q343" s="42" t="str">
        <f aca="true" t="shared" si="73" ref="Q343:Q348">IF(P343="","","-")</f>
        <v>-</v>
      </c>
      <c r="R343" s="42">
        <f>IF(T340="","",T340)</f>
        <v>21</v>
      </c>
      <c r="S343" s="342" t="str">
        <f>IF(W340="","",IF(W340="○","×",IF(W340="×","○")))</f>
        <v>×</v>
      </c>
      <c r="T343" s="312"/>
      <c r="U343" s="313"/>
      <c r="V343" s="313"/>
      <c r="W343" s="314"/>
      <c r="X343" s="270">
        <v>21</v>
      </c>
      <c r="Y343" s="97" t="str">
        <f t="shared" si="69"/>
        <v>-</v>
      </c>
      <c r="Z343" s="271">
        <v>5</v>
      </c>
      <c r="AA343" s="301" t="str">
        <f>IF(X343&lt;&gt;"",IF(X343&gt;Z343,IF(X344&gt;Z344,"○",IF(X345&gt;Z345,"○","×")),IF(X344&gt;Z344,IF(X345&gt;Z345,"○","×"),"×")),"")</f>
        <v>○</v>
      </c>
      <c r="AB343" s="295" t="s">
        <v>303</v>
      </c>
      <c r="AC343" s="296"/>
      <c r="AD343" s="296"/>
      <c r="AE343" s="297"/>
      <c r="AF343" s="117"/>
      <c r="AG343" s="52"/>
      <c r="AH343" s="53"/>
      <c r="AI343" s="105"/>
      <c r="AJ343" s="206"/>
      <c r="AK343" s="207"/>
      <c r="AL343" s="204"/>
      <c r="AM343" s="53"/>
      <c r="AN343" s="55"/>
    </row>
    <row r="344" spans="2:40" ht="12" customHeight="1">
      <c r="B344" s="127" t="s">
        <v>69</v>
      </c>
      <c r="C344" s="132" t="s">
        <v>26</v>
      </c>
      <c r="D344" s="94">
        <f>IF(V332="","",V332)</f>
      </c>
      <c r="E344" s="91">
        <f t="shared" si="70"/>
      </c>
      <c r="F344" s="38">
        <f>IF(T332="","",T332)</f>
      </c>
      <c r="G344" s="343"/>
      <c r="H344" s="98">
        <f>IF(V335="","",V335)</f>
        <v>17</v>
      </c>
      <c r="I344" s="91" t="str">
        <f t="shared" si="71"/>
        <v>-</v>
      </c>
      <c r="J344" s="38">
        <f>IF(T335="","",T335)</f>
        <v>21</v>
      </c>
      <c r="K344" s="343"/>
      <c r="L344" s="38">
        <f>IF(V338="","",V338)</f>
        <v>21</v>
      </c>
      <c r="M344" s="91" t="str">
        <f t="shared" si="72"/>
        <v>-</v>
      </c>
      <c r="N344" s="38">
        <f>IF(T338="","",T338)</f>
        <v>10</v>
      </c>
      <c r="O344" s="343"/>
      <c r="P344" s="98">
        <f>IF(V341="","",V341)</f>
      </c>
      <c r="Q344" s="38">
        <f t="shared" si="73"/>
      </c>
      <c r="R344" s="38">
        <f>IF(T341="","",T341)</f>
      </c>
      <c r="S344" s="343"/>
      <c r="T344" s="315"/>
      <c r="U344" s="316"/>
      <c r="V344" s="316"/>
      <c r="W344" s="317"/>
      <c r="X344" s="264"/>
      <c r="Y344" s="91">
        <f t="shared" si="69"/>
      </c>
      <c r="Z344" s="266"/>
      <c r="AA344" s="302"/>
      <c r="AB344" s="292"/>
      <c r="AC344" s="293"/>
      <c r="AD344" s="293"/>
      <c r="AE344" s="294"/>
      <c r="AF344" s="117"/>
      <c r="AG344" s="52">
        <f>COUNTIF(D343:AA345,"○")</f>
        <v>2</v>
      </c>
      <c r="AH344" s="53">
        <f>COUNTIF(D343:AA345,"×")</f>
        <v>3</v>
      </c>
      <c r="AI344" s="105">
        <f>(IF((D343&gt;F343),1,0))+(IF((D344&gt;F344),1,0))+(IF((D345&gt;F345),1,0))+(IF((H343&gt;J343),1,0))+(IF((H344&gt;J344),1,0))+(IF((H345&gt;J345),1,0))+(IF((L343&gt;N343),1,0))+(IF((L344&gt;N344),1,0))+(IF((L345&gt;N345),1,0))+(IF((P343&gt;R343),1,0))+(IF((P344&gt;R344),1,0))+(IF((P345&gt;R345),1,0))+(IF((T343&gt;V343),1,0))+(IF((T344&gt;V344),1,0))+(IF((T345&gt;V345),1,0))+(IF((X343&gt;Z343),1,0))+(IF((X344&gt;Z344),1,0))+(IF((X345&gt;Z345),1,0))</f>
        <v>6</v>
      </c>
      <c r="AJ344" s="206">
        <f>(IF((D343&lt;F343),1,0))+(IF((D344&lt;F344),1,0))+(IF((D345&lt;F345),1,0))+(IF((H343&lt;J343),1,0))+(IF((H344&lt;J344),1,0))+(IF((H345&lt;J345),1,0))+(IF((L343&lt;N343),1,0))+(IF((L344&lt;N344),1,0))+(IF((L345&lt;N345),1,0))+(IF((P343&lt;R343),1,0))+(IF((P344&lt;R344),1,0))+(IF((P345&lt;R345),1,0))+(IF((T343&lt;V343),1,0))+(IF((T344&lt;V344),1,0))+(IF((T345&lt;V345),1,0))+(IF((X343&lt;Z343),1,0))+(IF((X344&lt;Z344),1,0))+(IF((X345&lt;Z345),1,0))</f>
        <v>6</v>
      </c>
      <c r="AK344" s="207">
        <f>AI344-AJ344</f>
        <v>0</v>
      </c>
      <c r="AL344" s="204">
        <f>SUM(D343:D345,H343:H345,L343:L345,P343:P345,T343:T345,X343:X345)</f>
        <v>221</v>
      </c>
      <c r="AM344" s="53">
        <f>SUM(F343:F345,J343:J345,N343:N345,R343:R345,V343:V345,Z343:Z345)</f>
        <v>183</v>
      </c>
      <c r="AN344" s="55">
        <f>AL344-AM344</f>
        <v>38</v>
      </c>
    </row>
    <row r="345" spans="2:40" ht="12" customHeight="1">
      <c r="B345" s="127"/>
      <c r="C345" s="124"/>
      <c r="D345" s="94">
        <f>IF(V333="","",V333)</f>
        <v>21</v>
      </c>
      <c r="E345" s="91" t="str">
        <f t="shared" si="70"/>
        <v>-</v>
      </c>
      <c r="F345" s="38">
        <f>IF(T333="","",T333)</f>
        <v>12</v>
      </c>
      <c r="G345" s="345"/>
      <c r="H345" s="98">
        <f>IF(V336="","",V336)</f>
        <v>18</v>
      </c>
      <c r="I345" s="91" t="str">
        <f t="shared" si="71"/>
        <v>-</v>
      </c>
      <c r="J345" s="38">
        <f>IF(T336="","",T336)</f>
        <v>21</v>
      </c>
      <c r="K345" s="345"/>
      <c r="L345" s="38">
        <f>IF(V339="","",V339)</f>
        <v>19</v>
      </c>
      <c r="M345" s="91" t="str">
        <f t="shared" si="72"/>
        <v>-</v>
      </c>
      <c r="N345" s="38">
        <f>IF(T339="","",T339)</f>
        <v>21</v>
      </c>
      <c r="O345" s="345"/>
      <c r="P345" s="98">
        <f>IF(V342="","",V342)</f>
        <v>12</v>
      </c>
      <c r="Q345" s="38" t="str">
        <f t="shared" si="73"/>
        <v>-</v>
      </c>
      <c r="R345" s="38">
        <f>IF(T342="","",T342)</f>
        <v>21</v>
      </c>
      <c r="S345" s="345"/>
      <c r="T345" s="315"/>
      <c r="U345" s="316"/>
      <c r="V345" s="316"/>
      <c r="W345" s="317"/>
      <c r="X345" s="264">
        <v>21</v>
      </c>
      <c r="Y345" s="91" t="str">
        <f t="shared" si="69"/>
        <v>-</v>
      </c>
      <c r="Z345" s="266">
        <v>6</v>
      </c>
      <c r="AA345" s="303"/>
      <c r="AB345" s="61">
        <f>AG344</f>
        <v>2</v>
      </c>
      <c r="AC345" s="62" t="s">
        <v>12</v>
      </c>
      <c r="AD345" s="62">
        <f>AH344</f>
        <v>3</v>
      </c>
      <c r="AE345" s="63" t="s">
        <v>7</v>
      </c>
      <c r="AF345" s="117"/>
      <c r="AG345" s="73"/>
      <c r="AH345" s="74"/>
      <c r="AI345" s="110"/>
      <c r="AJ345" s="217"/>
      <c r="AK345" s="218"/>
      <c r="AL345" s="215"/>
      <c r="AM345" s="74"/>
      <c r="AN345" s="78"/>
    </row>
    <row r="346" spans="1:40" ht="12" customHeight="1">
      <c r="A346" s="2" t="s">
        <v>80</v>
      </c>
      <c r="B346" s="128" t="s">
        <v>104</v>
      </c>
      <c r="C346" s="129" t="s">
        <v>26</v>
      </c>
      <c r="D346" s="112">
        <f>IF(Z331="","",Z331)</f>
        <v>10</v>
      </c>
      <c r="E346" s="97" t="str">
        <f t="shared" si="70"/>
        <v>-</v>
      </c>
      <c r="F346" s="42">
        <f>IF(X331="","",X331)</f>
        <v>21</v>
      </c>
      <c r="G346" s="308" t="str">
        <f>IF(AA331="","",IF(AA331="○","×",IF(AA331="×","○")))</f>
        <v>×</v>
      </c>
      <c r="H346" s="100">
        <f>IF(Z334="","",Z334)</f>
        <v>6</v>
      </c>
      <c r="I346" s="97" t="str">
        <f t="shared" si="71"/>
        <v>-</v>
      </c>
      <c r="J346" s="42">
        <f>IF(X334="","",X334)</f>
        <v>21</v>
      </c>
      <c r="K346" s="306" t="str">
        <f>IF(AA334="","",IF(AA334="○","×",IF(AA334="×","○")))</f>
        <v>×</v>
      </c>
      <c r="L346" s="42">
        <f>IF(Z337="","",Z337)</f>
        <v>7</v>
      </c>
      <c r="M346" s="97" t="str">
        <f t="shared" si="72"/>
        <v>-</v>
      </c>
      <c r="N346" s="42">
        <f>IF(X337="","",X337)</f>
        <v>21</v>
      </c>
      <c r="O346" s="306" t="str">
        <f>IF(AA337="","",IF(AA337="○","×",IF(AA337="×","○")))</f>
        <v>×</v>
      </c>
      <c r="P346" s="100">
        <f>IF(Z340="","",Z340)</f>
        <v>9</v>
      </c>
      <c r="Q346" s="97" t="str">
        <f t="shared" si="73"/>
        <v>-</v>
      </c>
      <c r="R346" s="42">
        <f>IF(X340="","",X340)</f>
        <v>21</v>
      </c>
      <c r="S346" s="306" t="str">
        <f>IF(AA340="","",IF(AA340="○","×",IF(AA340="×","○")))</f>
        <v>×</v>
      </c>
      <c r="T346" s="100">
        <f>IF(Z343="","",Z343)</f>
        <v>5</v>
      </c>
      <c r="U346" s="97" t="str">
        <f>IF(T346="","","-")</f>
        <v>-</v>
      </c>
      <c r="V346" s="42">
        <f>IF(X343="","",X343)</f>
        <v>21</v>
      </c>
      <c r="W346" s="306" t="str">
        <f>IF(AA343="","",IF(AA343="○","×",IF(AA343="×","○")))</f>
        <v>×</v>
      </c>
      <c r="X346" s="312"/>
      <c r="Y346" s="313"/>
      <c r="Z346" s="313"/>
      <c r="AA346" s="313"/>
      <c r="AB346" s="295" t="s">
        <v>309</v>
      </c>
      <c r="AC346" s="296"/>
      <c r="AD346" s="296"/>
      <c r="AE346" s="297"/>
      <c r="AF346" s="118"/>
      <c r="AG346" s="52"/>
      <c r="AH346" s="53"/>
      <c r="AI346" s="105"/>
      <c r="AJ346" s="206"/>
      <c r="AK346" s="207"/>
      <c r="AL346" s="204"/>
      <c r="AM346" s="53"/>
      <c r="AN346" s="55"/>
    </row>
    <row r="347" spans="1:40" ht="12" customHeight="1">
      <c r="A347" s="2" t="s">
        <v>80</v>
      </c>
      <c r="B347" s="127" t="s">
        <v>106</v>
      </c>
      <c r="C347" s="122" t="s">
        <v>26</v>
      </c>
      <c r="D347" s="94">
        <f>IF(Z332="","",Z332)</f>
      </c>
      <c r="E347" s="91">
        <f t="shared" si="70"/>
      </c>
      <c r="F347" s="38">
        <f>IF(X332="","",X332)</f>
      </c>
      <c r="G347" s="309">
        <f>IF(I335="","",I335)</f>
      </c>
      <c r="H347" s="98">
        <f>IF(Z335="","",Z335)</f>
      </c>
      <c r="I347" s="91">
        <f t="shared" si="71"/>
      </c>
      <c r="J347" s="38">
        <f>IF(X335="","",X335)</f>
      </c>
      <c r="K347" s="307">
        <f>IF(M341="","",M341)</f>
      </c>
      <c r="L347" s="38">
        <f>IF(Z338="","",Z338)</f>
      </c>
      <c r="M347" s="91">
        <f t="shared" si="72"/>
      </c>
      <c r="N347" s="38">
        <f>IF(X338="","",X338)</f>
      </c>
      <c r="O347" s="307">
        <f>IF(Q341="","",Q341)</f>
      </c>
      <c r="P347" s="98">
        <f>IF(Z341="","",Z341)</f>
        <v>5</v>
      </c>
      <c r="Q347" s="91" t="str">
        <f t="shared" si="73"/>
        <v>-</v>
      </c>
      <c r="R347" s="38">
        <f>IF(X341="","",X341)</f>
        <v>21</v>
      </c>
      <c r="S347" s="307">
        <f>IF(U341="","",U341)</f>
      </c>
      <c r="T347" s="98">
        <f>IF(Z344="","",Z344)</f>
      </c>
      <c r="U347" s="91">
        <f>IF(T347="","","-")</f>
      </c>
      <c r="V347" s="38">
        <f>IF(X344="","",X344)</f>
      </c>
      <c r="W347" s="307" t="str">
        <f>IF(Y341="","",Y341)</f>
        <v>-</v>
      </c>
      <c r="X347" s="315"/>
      <c r="Y347" s="316"/>
      <c r="Z347" s="316"/>
      <c r="AA347" s="316"/>
      <c r="AB347" s="292"/>
      <c r="AC347" s="293"/>
      <c r="AD347" s="293"/>
      <c r="AE347" s="294"/>
      <c r="AF347" s="118"/>
      <c r="AG347" s="52">
        <f>COUNTIF(D346:AA348,"○")</f>
        <v>0</v>
      </c>
      <c r="AH347" s="53">
        <f>COUNTIF(D346:AA348,"×")</f>
        <v>5</v>
      </c>
      <c r="AI347" s="105">
        <f>(IF((D346&gt;F346),1,0))+(IF((D347&gt;F347),1,0))+(IF((D348&gt;F348),1,0))+(IF((H346&gt;J346),1,0))+(IF((H347&gt;J347),1,0))+(IF((H348&gt;J348),1,0))+(IF((L346&gt;N346),1,0))+(IF((L347&gt;N347),1,0))+(IF((L348&gt;N348),1,0))+(IF((P346&gt;R346),1,0))+(IF((P347&gt;R347),1,0))+(IF((P348&gt;R348),1,0))+(IF((T346&gt;V346),1,0))+(IF((T347&gt;V347),1,0))+(IF((T348&gt;V348),1,0))+(IF((X346&gt;Z346),1,0))+(IF((X347&gt;Z347),1,0))+(IF((X348&gt;Z348),1,0))</f>
        <v>0</v>
      </c>
      <c r="AJ347" s="206">
        <f>(IF((D346&lt;F346),1,0))+(IF((D347&lt;F347),1,0))+(IF((D348&lt;F348),1,0))+(IF((H346&lt;J346),1,0))+(IF((H347&lt;J347),1,0))+(IF((H348&lt;J348),1,0))+(IF((L346&lt;N346),1,0))+(IF((L347&lt;N347),1,0))+(IF((L348&lt;N348),1,0))+(IF((P346&lt;R346),1,0))+(IF((P347&lt;R347),1,0))+(IF((P348&lt;R348),1,0))+(IF((T346&lt;V346),1,0))+(IF((T347&lt;V347),1,0))+(IF((T348&lt;V348),1,0))+(IF((X346&lt;Z346),1,0))+(IF((X347&lt;Z347),1,0))+(IF((X348&lt;Z348),1,0))</f>
        <v>10</v>
      </c>
      <c r="AK347" s="207">
        <f>AI347-AJ347</f>
        <v>-10</v>
      </c>
      <c r="AL347" s="204">
        <f>SUM(D346:D348,H346:H348,L346:L348,P346:P348,T346:T348,X346:X348)</f>
        <v>79</v>
      </c>
      <c r="AM347" s="53">
        <f>SUM(F346:F348,J346:J348,N346:N348,R346:R348,V346:V348,Z346:Z348)</f>
        <v>210</v>
      </c>
      <c r="AN347" s="55">
        <f>AL347-AM347</f>
        <v>-131</v>
      </c>
    </row>
    <row r="348" spans="2:40" ht="12" customHeight="1" thickBot="1">
      <c r="B348" s="329" t="s">
        <v>143</v>
      </c>
      <c r="C348" s="429"/>
      <c r="D348" s="101">
        <f>IF(Z333="","",Z333)</f>
        <v>15</v>
      </c>
      <c r="E348" s="102" t="str">
        <f t="shared" si="70"/>
        <v>-</v>
      </c>
      <c r="F348" s="39">
        <f>IF(X333="","",X333)</f>
        <v>21</v>
      </c>
      <c r="G348" s="310">
        <f>IF(I336="","",I336)</f>
      </c>
      <c r="H348" s="103">
        <f>IF(Z336="","",Z336)</f>
        <v>5</v>
      </c>
      <c r="I348" s="102" t="str">
        <f t="shared" si="71"/>
        <v>-</v>
      </c>
      <c r="J348" s="39">
        <f>IF(X336="","",X336)</f>
        <v>21</v>
      </c>
      <c r="K348" s="311" t="str">
        <f>IF(M342="","",M342)</f>
        <v>-</v>
      </c>
      <c r="L348" s="39">
        <f>IF(Z339="","",Z339)</f>
        <v>11</v>
      </c>
      <c r="M348" s="102" t="str">
        <f t="shared" si="72"/>
        <v>-</v>
      </c>
      <c r="N348" s="39">
        <f>IF(X339="","",X339)</f>
        <v>21</v>
      </c>
      <c r="O348" s="311">
        <f>IF(Q342="","",Q342)</f>
      </c>
      <c r="P348" s="103">
        <f>IF(Z342="","",Z342)</f>
      </c>
      <c r="Q348" s="102">
        <f t="shared" si="73"/>
      </c>
      <c r="R348" s="39">
        <f>IF(X342="","",X342)</f>
      </c>
      <c r="S348" s="311" t="str">
        <f>IF(U342="","",U342)</f>
        <v>-</v>
      </c>
      <c r="T348" s="103">
        <f>IF(Z345="","",Z345)</f>
        <v>6</v>
      </c>
      <c r="U348" s="102" t="str">
        <f>IF(T348="","","-")</f>
        <v>-</v>
      </c>
      <c r="V348" s="39">
        <f>IF(X345="","",X345)</f>
        <v>21</v>
      </c>
      <c r="W348" s="311">
        <f>IF(Y342="","",Y342)</f>
      </c>
      <c r="X348" s="318"/>
      <c r="Y348" s="319"/>
      <c r="Z348" s="319"/>
      <c r="AA348" s="319"/>
      <c r="AB348" s="88">
        <f>AG347</f>
        <v>0</v>
      </c>
      <c r="AC348" s="89" t="s">
        <v>12</v>
      </c>
      <c r="AD348" s="89">
        <f>AH347</f>
        <v>5</v>
      </c>
      <c r="AE348" s="90" t="s">
        <v>7</v>
      </c>
      <c r="AF348" s="118"/>
      <c r="AG348" s="73"/>
      <c r="AH348" s="74"/>
      <c r="AI348" s="110"/>
      <c r="AJ348" s="111"/>
      <c r="AK348" s="78"/>
      <c r="AL348" s="74"/>
      <c r="AM348" s="74"/>
      <c r="AN348" s="78"/>
    </row>
    <row r="349" ht="15.75" customHeight="1"/>
    <row r="350" spans="2:31" ht="16.5" customHeight="1">
      <c r="B350" s="405" t="s">
        <v>141</v>
      </c>
      <c r="C350" s="405"/>
      <c r="D350" s="405"/>
      <c r="E350" s="405"/>
      <c r="F350" s="30"/>
      <c r="G350" s="3"/>
      <c r="H350" s="3"/>
      <c r="I350" s="3"/>
      <c r="J350" s="3"/>
      <c r="K350" s="150" t="s">
        <v>142</v>
      </c>
      <c r="L350" s="31"/>
      <c r="M350" s="31"/>
      <c r="N350" s="31"/>
      <c r="O350" s="31"/>
      <c r="P350" s="31"/>
      <c r="Q350" s="31"/>
      <c r="R350" s="31"/>
      <c r="S350" s="31"/>
      <c r="T350" s="31"/>
      <c r="U350" s="15"/>
      <c r="V350" s="15"/>
      <c r="W350" s="15"/>
      <c r="X350" s="143"/>
      <c r="AB350" s="2"/>
      <c r="AC350" s="2"/>
      <c r="AD350" s="2"/>
      <c r="AE350" s="2"/>
    </row>
    <row r="351" spans="2:31" ht="15.75" customHeight="1">
      <c r="B351" s="405"/>
      <c r="C351" s="405"/>
      <c r="D351" s="405"/>
      <c r="E351" s="405"/>
      <c r="F351" s="21"/>
      <c r="G351" s="17"/>
      <c r="H351" s="17"/>
      <c r="I351" s="5"/>
      <c r="J351" s="8"/>
      <c r="K351" s="445" t="s">
        <v>103</v>
      </c>
      <c r="L351" s="446"/>
      <c r="M351" s="446"/>
      <c r="N351" s="446"/>
      <c r="O351" s="446"/>
      <c r="P351" s="447" t="s">
        <v>26</v>
      </c>
      <c r="Q351" s="447"/>
      <c r="R351" s="447"/>
      <c r="S351" s="447"/>
      <c r="T351" s="448"/>
      <c r="U351" s="15"/>
      <c r="V351" s="15"/>
      <c r="W351" s="15"/>
      <c r="X351" s="143" t="s">
        <v>144</v>
      </c>
      <c r="AB351" s="2"/>
      <c r="AC351" s="2"/>
      <c r="AD351" s="2"/>
      <c r="AE351" s="2"/>
    </row>
    <row r="352" spans="2:31" ht="15.75" customHeight="1">
      <c r="B352" s="405"/>
      <c r="C352" s="405"/>
      <c r="D352" s="405"/>
      <c r="E352" s="405"/>
      <c r="F352" s="21"/>
      <c r="G352" s="17"/>
      <c r="H352" s="17"/>
      <c r="I352" s="5"/>
      <c r="J352" s="8"/>
      <c r="K352" s="449" t="s">
        <v>105</v>
      </c>
      <c r="L352" s="450"/>
      <c r="M352" s="450"/>
      <c r="N352" s="450"/>
      <c r="O352" s="450"/>
      <c r="P352" s="451" t="s">
        <v>26</v>
      </c>
      <c r="Q352" s="451"/>
      <c r="R352" s="451"/>
      <c r="S352" s="451"/>
      <c r="T352" s="452"/>
      <c r="U352" s="15"/>
      <c r="V352" s="15"/>
      <c r="W352" s="15"/>
      <c r="AB352" s="2"/>
      <c r="AC352" s="2"/>
      <c r="AD352" s="2"/>
      <c r="AE352" s="2"/>
    </row>
    <row r="353" spans="21:31" ht="18" customHeight="1">
      <c r="U353" s="15"/>
      <c r="V353" s="15"/>
      <c r="W353" s="15"/>
      <c r="X353" s="15"/>
      <c r="AB353" s="2"/>
      <c r="AC353" s="2"/>
      <c r="AD353" s="2"/>
      <c r="AE353" s="2"/>
    </row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</sheetData>
  <sheetProtection/>
  <mergeCells count="869">
    <mergeCell ref="AL51:AU58"/>
    <mergeCell ref="B270:C272"/>
    <mergeCell ref="D271:N272"/>
    <mergeCell ref="T154:X154"/>
    <mergeCell ref="Y154:AC154"/>
    <mergeCell ref="X156:AA156"/>
    <mergeCell ref="AA157:AA159"/>
    <mergeCell ref="T153:X153"/>
    <mergeCell ref="Y153:AC153"/>
    <mergeCell ref="AE160:AE162"/>
    <mergeCell ref="T328:X328"/>
    <mergeCell ref="Y327:AC327"/>
    <mergeCell ref="Y328:AC328"/>
    <mergeCell ref="AE328:AI328"/>
    <mergeCell ref="AA60:AJ61"/>
    <mergeCell ref="T210:W210"/>
    <mergeCell ref="AJ327:AN327"/>
    <mergeCell ref="AJ328:AN328"/>
    <mergeCell ref="AJ154:AN154"/>
    <mergeCell ref="AE154:AI154"/>
    <mergeCell ref="AE279:AI279"/>
    <mergeCell ref="AE280:AI280"/>
    <mergeCell ref="AJ279:AN279"/>
    <mergeCell ref="AJ280:AN280"/>
    <mergeCell ref="AJ300:AN300"/>
    <mergeCell ref="AL18:AP19"/>
    <mergeCell ref="AL20:AP21"/>
    <mergeCell ref="AQ18:AU19"/>
    <mergeCell ref="AQ20:AU21"/>
    <mergeCell ref="T279:X279"/>
    <mergeCell ref="T280:X280"/>
    <mergeCell ref="Y279:AC279"/>
    <mergeCell ref="W160:W162"/>
    <mergeCell ref="W163:W165"/>
    <mergeCell ref="W172:W174"/>
    <mergeCell ref="AE153:AI153"/>
    <mergeCell ref="AJ153:AN153"/>
    <mergeCell ref="AQ33:AU34"/>
    <mergeCell ref="AQ35:AU36"/>
    <mergeCell ref="AL47:AP48"/>
    <mergeCell ref="AQ47:AU48"/>
    <mergeCell ref="AL49:AP50"/>
    <mergeCell ref="AQ49:AU50"/>
    <mergeCell ref="AL33:AP34"/>
    <mergeCell ref="AL35:AP36"/>
    <mergeCell ref="B51:C58"/>
    <mergeCell ref="J226:O226"/>
    <mergeCell ref="J228:O228"/>
    <mergeCell ref="D119:I119"/>
    <mergeCell ref="J119:O119"/>
    <mergeCell ref="D185:I185"/>
    <mergeCell ref="J185:O185"/>
    <mergeCell ref="O147:O149"/>
    <mergeCell ref="K138:K140"/>
    <mergeCell ref="L163:O165"/>
    <mergeCell ref="AA49:AE50"/>
    <mergeCell ref="AF49:AJ50"/>
    <mergeCell ref="AL2:AU3"/>
    <mergeCell ref="AQ4:AU5"/>
    <mergeCell ref="AL4:AP5"/>
    <mergeCell ref="AQ6:AU7"/>
    <mergeCell ref="AL6:AP7"/>
    <mergeCell ref="AL37:AU44"/>
    <mergeCell ref="AL31:AU32"/>
    <mergeCell ref="AL16:AU17"/>
    <mergeCell ref="B49:B50"/>
    <mergeCell ref="C49:C50"/>
    <mergeCell ref="E49:I50"/>
    <mergeCell ref="J49:N50"/>
    <mergeCell ref="P49:T50"/>
    <mergeCell ref="U49:Y50"/>
    <mergeCell ref="P45:Y46"/>
    <mergeCell ref="AA45:AJ46"/>
    <mergeCell ref="B47:B48"/>
    <mergeCell ref="C47:C48"/>
    <mergeCell ref="E47:I48"/>
    <mergeCell ref="J47:N48"/>
    <mergeCell ref="P47:T48"/>
    <mergeCell ref="U47:Y48"/>
    <mergeCell ref="AA47:AE48"/>
    <mergeCell ref="AF47:AJ48"/>
    <mergeCell ref="B37:C44"/>
    <mergeCell ref="B45:C46"/>
    <mergeCell ref="E45:N46"/>
    <mergeCell ref="AE300:AI300"/>
    <mergeCell ref="T300:X300"/>
    <mergeCell ref="Y300:AC300"/>
    <mergeCell ref="J186:O186"/>
    <mergeCell ref="J229:O229"/>
    <mergeCell ref="D231:I231"/>
    <mergeCell ref="J231:O231"/>
    <mergeCell ref="P35:T36"/>
    <mergeCell ref="U35:Y36"/>
    <mergeCell ref="AA35:AE36"/>
    <mergeCell ref="AF35:AJ36"/>
    <mergeCell ref="B35:B36"/>
    <mergeCell ref="C35:C36"/>
    <mergeCell ref="E35:I36"/>
    <mergeCell ref="J35:N36"/>
    <mergeCell ref="AA31:AJ32"/>
    <mergeCell ref="P33:T34"/>
    <mergeCell ref="U33:Y34"/>
    <mergeCell ref="AA33:AE34"/>
    <mergeCell ref="AF33:AJ34"/>
    <mergeCell ref="B33:B34"/>
    <mergeCell ref="C33:C34"/>
    <mergeCell ref="E33:I34"/>
    <mergeCell ref="J33:N34"/>
    <mergeCell ref="AJ301:AN301"/>
    <mergeCell ref="AE327:AI327"/>
    <mergeCell ref="T301:X301"/>
    <mergeCell ref="Y301:AC301"/>
    <mergeCell ref="T327:X327"/>
    <mergeCell ref="D234:I234"/>
    <mergeCell ref="J234:O234"/>
    <mergeCell ref="Y280:AC280"/>
    <mergeCell ref="T242:W243"/>
    <mergeCell ref="T245:W246"/>
    <mergeCell ref="B20:B21"/>
    <mergeCell ref="C20:C21"/>
    <mergeCell ref="E20:I21"/>
    <mergeCell ref="J20:N21"/>
    <mergeCell ref="B22:C29"/>
    <mergeCell ref="AE301:AI301"/>
    <mergeCell ref="D186:I186"/>
    <mergeCell ref="B31:C32"/>
    <mergeCell ref="E31:N32"/>
    <mergeCell ref="P31:Y32"/>
    <mergeCell ref="U18:Y19"/>
    <mergeCell ref="AA18:AE19"/>
    <mergeCell ref="AF18:AJ19"/>
    <mergeCell ref="P20:T21"/>
    <mergeCell ref="U20:Y21"/>
    <mergeCell ref="AA20:AE21"/>
    <mergeCell ref="AF20:AJ21"/>
    <mergeCell ref="AF6:AJ7"/>
    <mergeCell ref="B8:C15"/>
    <mergeCell ref="B16:C17"/>
    <mergeCell ref="E16:N17"/>
    <mergeCell ref="P16:Y17"/>
    <mergeCell ref="B18:B19"/>
    <mergeCell ref="C18:C19"/>
    <mergeCell ref="E18:I19"/>
    <mergeCell ref="J18:N19"/>
    <mergeCell ref="P18:T19"/>
    <mergeCell ref="E4:I5"/>
    <mergeCell ref="J4:N5"/>
    <mergeCell ref="AA16:AJ17"/>
    <mergeCell ref="B6:B7"/>
    <mergeCell ref="C6:C7"/>
    <mergeCell ref="E6:I7"/>
    <mergeCell ref="J6:N7"/>
    <mergeCell ref="P6:T7"/>
    <mergeCell ref="U6:Y7"/>
    <mergeCell ref="AA6:AE7"/>
    <mergeCell ref="B2:C3"/>
    <mergeCell ref="E2:N3"/>
    <mergeCell ref="P2:Y3"/>
    <mergeCell ref="AA2:AJ3"/>
    <mergeCell ref="P4:T5"/>
    <mergeCell ref="U4:Y5"/>
    <mergeCell ref="AA4:AE5"/>
    <mergeCell ref="AF4:AJ5"/>
    <mergeCell ref="B4:B5"/>
    <mergeCell ref="C4:C5"/>
    <mergeCell ref="G199:G201"/>
    <mergeCell ref="D182:I182"/>
    <mergeCell ref="J182:O182"/>
    <mergeCell ref="O193:O195"/>
    <mergeCell ref="H196:K198"/>
    <mergeCell ref="L199:O201"/>
    <mergeCell ref="K199:K201"/>
    <mergeCell ref="D116:I116"/>
    <mergeCell ref="J116:O116"/>
    <mergeCell ref="D118:I118"/>
    <mergeCell ref="J118:O118"/>
    <mergeCell ref="O175:O177"/>
    <mergeCell ref="D189:I189"/>
    <mergeCell ref="J189:O189"/>
    <mergeCell ref="L155:O155"/>
    <mergeCell ref="D183:I183"/>
    <mergeCell ref="AD237:AF237"/>
    <mergeCell ref="T239:W240"/>
    <mergeCell ref="Y237:Z237"/>
    <mergeCell ref="AA237:AC237"/>
    <mergeCell ref="T238:W238"/>
    <mergeCell ref="T237:W237"/>
    <mergeCell ref="T217:W218"/>
    <mergeCell ref="G220:G222"/>
    <mergeCell ref="O220:O222"/>
    <mergeCell ref="P220:S222"/>
    <mergeCell ref="T220:W221"/>
    <mergeCell ref="AP302:AR302"/>
    <mergeCell ref="AE281:AG281"/>
    <mergeCell ref="S283:S285"/>
    <mergeCell ref="W283:W285"/>
    <mergeCell ref="W286:W288"/>
    <mergeCell ref="W289:W291"/>
    <mergeCell ref="T281:W281"/>
    <mergeCell ref="T211:W212"/>
    <mergeCell ref="G214:G216"/>
    <mergeCell ref="H214:K216"/>
    <mergeCell ref="O214:O216"/>
    <mergeCell ref="S214:S216"/>
    <mergeCell ref="T214:W215"/>
    <mergeCell ref="D211:G213"/>
    <mergeCell ref="K211:K213"/>
    <mergeCell ref="O211:O213"/>
    <mergeCell ref="O202:O204"/>
    <mergeCell ref="L209:O209"/>
    <mergeCell ref="D210:G210"/>
    <mergeCell ref="H210:K210"/>
    <mergeCell ref="K205:K207"/>
    <mergeCell ref="G205:G207"/>
    <mergeCell ref="O205:O207"/>
    <mergeCell ref="H209:K209"/>
    <mergeCell ref="L210:O210"/>
    <mergeCell ref="B179:C180"/>
    <mergeCell ref="B149:C149"/>
    <mergeCell ref="L144:O146"/>
    <mergeCell ref="G147:G149"/>
    <mergeCell ref="K147:K149"/>
    <mergeCell ref="O157:O159"/>
    <mergeCell ref="H156:K156"/>
    <mergeCell ref="L156:O156"/>
    <mergeCell ref="K163:K165"/>
    <mergeCell ref="O172:O174"/>
    <mergeCell ref="Y121:Z121"/>
    <mergeCell ref="P122:S122"/>
    <mergeCell ref="AF118:AJ118"/>
    <mergeCell ref="AA119:AE119"/>
    <mergeCell ref="AF119:AJ119"/>
    <mergeCell ref="P118:S119"/>
    <mergeCell ref="AA118:AE118"/>
    <mergeCell ref="AA121:AC121"/>
    <mergeCell ref="AD121:AF121"/>
    <mergeCell ref="T122:W122"/>
    <mergeCell ref="P115:S116"/>
    <mergeCell ref="AA115:AE115"/>
    <mergeCell ref="AF115:AJ115"/>
    <mergeCell ref="AA116:AJ117"/>
    <mergeCell ref="P112:S113"/>
    <mergeCell ref="AA113:AE114"/>
    <mergeCell ref="L122:O122"/>
    <mergeCell ref="B109:C110"/>
    <mergeCell ref="D109:I109"/>
    <mergeCell ref="J109:O109"/>
    <mergeCell ref="D110:I110"/>
    <mergeCell ref="J110:O110"/>
    <mergeCell ref="D113:I113"/>
    <mergeCell ref="J113:O113"/>
    <mergeCell ref="D115:I115"/>
    <mergeCell ref="J115:O115"/>
    <mergeCell ref="L136:O136"/>
    <mergeCell ref="D112:I112"/>
    <mergeCell ref="J112:O112"/>
    <mergeCell ref="G144:G146"/>
    <mergeCell ref="K144:K146"/>
    <mergeCell ref="O132:O134"/>
    <mergeCell ref="H126:K128"/>
    <mergeCell ref="K129:K131"/>
    <mergeCell ref="H121:K121"/>
    <mergeCell ref="L121:O121"/>
    <mergeCell ref="P137:S137"/>
    <mergeCell ref="T138:W139"/>
    <mergeCell ref="G141:G143"/>
    <mergeCell ref="H141:K143"/>
    <mergeCell ref="O141:O143"/>
    <mergeCell ref="S141:S143"/>
    <mergeCell ref="D138:G140"/>
    <mergeCell ref="L137:O137"/>
    <mergeCell ref="B136:C137"/>
    <mergeCell ref="D136:G136"/>
    <mergeCell ref="H136:K136"/>
    <mergeCell ref="G132:G134"/>
    <mergeCell ref="K132:K134"/>
    <mergeCell ref="B134:C134"/>
    <mergeCell ref="D137:G137"/>
    <mergeCell ref="H137:K137"/>
    <mergeCell ref="S95:S97"/>
    <mergeCell ref="W95:W97"/>
    <mergeCell ref="D92:G94"/>
    <mergeCell ref="X98:AA99"/>
    <mergeCell ref="O101:O103"/>
    <mergeCell ref="P101:S103"/>
    <mergeCell ref="X101:AA102"/>
    <mergeCell ref="W98:W100"/>
    <mergeCell ref="S98:S100"/>
    <mergeCell ref="W101:W103"/>
    <mergeCell ref="T91:W91"/>
    <mergeCell ref="X91:AA91"/>
    <mergeCell ref="T90:W90"/>
    <mergeCell ref="X90:AA90"/>
    <mergeCell ref="W92:W94"/>
    <mergeCell ref="X104:AA105"/>
    <mergeCell ref="X92:AA93"/>
    <mergeCell ref="X95:AA96"/>
    <mergeCell ref="B90:C91"/>
    <mergeCell ref="D90:G90"/>
    <mergeCell ref="H90:K90"/>
    <mergeCell ref="L90:O90"/>
    <mergeCell ref="D91:G91"/>
    <mergeCell ref="H91:K91"/>
    <mergeCell ref="L91:O91"/>
    <mergeCell ref="W83:W85"/>
    <mergeCell ref="AA136:AC136"/>
    <mergeCell ref="T123:W124"/>
    <mergeCell ref="W74:W76"/>
    <mergeCell ref="W77:W79"/>
    <mergeCell ref="S80:S82"/>
    <mergeCell ref="T86:W88"/>
    <mergeCell ref="P83:S85"/>
    <mergeCell ref="W80:W82"/>
    <mergeCell ref="AC90:AD90"/>
    <mergeCell ref="AA166:AA168"/>
    <mergeCell ref="AF166:AI167"/>
    <mergeCell ref="AF157:AI158"/>
    <mergeCell ref="AE166:AE168"/>
    <mergeCell ref="X86:AA87"/>
    <mergeCell ref="X83:AA84"/>
    <mergeCell ref="AE90:AG90"/>
    <mergeCell ref="AH90:AJ90"/>
    <mergeCell ref="Y136:Z136"/>
    <mergeCell ref="AF113:AJ114"/>
    <mergeCell ref="AF160:AI161"/>
    <mergeCell ref="AA163:AA165"/>
    <mergeCell ref="AA160:AA162"/>
    <mergeCell ref="S157:S159"/>
    <mergeCell ref="AE172:AE174"/>
    <mergeCell ref="AD136:AF136"/>
    <mergeCell ref="AE163:AE165"/>
    <mergeCell ref="AA169:AA171"/>
    <mergeCell ref="AE157:AE159"/>
    <mergeCell ref="AF169:AI170"/>
    <mergeCell ref="P155:S155"/>
    <mergeCell ref="P156:S156"/>
    <mergeCell ref="AF163:AI164"/>
    <mergeCell ref="J180:O180"/>
    <mergeCell ref="S163:S165"/>
    <mergeCell ref="W166:W168"/>
    <mergeCell ref="T169:W171"/>
    <mergeCell ref="H155:K155"/>
    <mergeCell ref="AE169:AE171"/>
    <mergeCell ref="AA175:AA177"/>
    <mergeCell ref="S126:S128"/>
    <mergeCell ref="T136:W136"/>
    <mergeCell ref="T129:W130"/>
    <mergeCell ref="T147:W148"/>
    <mergeCell ref="T132:W133"/>
    <mergeCell ref="P136:S136"/>
    <mergeCell ref="S138:S140"/>
    <mergeCell ref="T144:W145"/>
    <mergeCell ref="T141:W142"/>
    <mergeCell ref="S144:S146"/>
    <mergeCell ref="S199:S201"/>
    <mergeCell ref="S205:S207"/>
    <mergeCell ref="S196:S198"/>
    <mergeCell ref="T104:W106"/>
    <mergeCell ref="S104:S106"/>
    <mergeCell ref="T126:W127"/>
    <mergeCell ref="W157:W159"/>
    <mergeCell ref="P121:S121"/>
    <mergeCell ref="T121:W121"/>
    <mergeCell ref="T137:W137"/>
    <mergeCell ref="P188:S189"/>
    <mergeCell ref="P192:S192"/>
    <mergeCell ref="P166:S168"/>
    <mergeCell ref="W199:W201"/>
    <mergeCell ref="T192:W192"/>
    <mergeCell ref="W193:W195"/>
    <mergeCell ref="W196:W198"/>
    <mergeCell ref="P191:S191"/>
    <mergeCell ref="P182:S183"/>
    <mergeCell ref="P185:S186"/>
    <mergeCell ref="X80:AA81"/>
    <mergeCell ref="X74:AA75"/>
    <mergeCell ref="G77:G79"/>
    <mergeCell ref="H77:K79"/>
    <mergeCell ref="O77:O79"/>
    <mergeCell ref="X77:AA78"/>
    <mergeCell ref="K74:K76"/>
    <mergeCell ref="O74:O76"/>
    <mergeCell ref="S74:S76"/>
    <mergeCell ref="P72:S72"/>
    <mergeCell ref="T72:W72"/>
    <mergeCell ref="AA64:AE65"/>
    <mergeCell ref="AF66:AJ66"/>
    <mergeCell ref="AF70:AJ70"/>
    <mergeCell ref="AF69:AJ69"/>
    <mergeCell ref="AC72:AD72"/>
    <mergeCell ref="AE72:AG72"/>
    <mergeCell ref="AH72:AJ72"/>
    <mergeCell ref="AF64:AJ65"/>
    <mergeCell ref="AB340:AE341"/>
    <mergeCell ref="AB343:AE344"/>
    <mergeCell ref="G346:G348"/>
    <mergeCell ref="K346:K348"/>
    <mergeCell ref="O346:O348"/>
    <mergeCell ref="S346:S348"/>
    <mergeCell ref="W346:W348"/>
    <mergeCell ref="X346:AA348"/>
    <mergeCell ref="AB346:AE347"/>
    <mergeCell ref="T343:W345"/>
    <mergeCell ref="K304:K306"/>
    <mergeCell ref="Z272:AD272"/>
    <mergeCell ref="AE271:AI271"/>
    <mergeCell ref="T272:X272"/>
    <mergeCell ref="AE272:AI272"/>
    <mergeCell ref="Z271:AD271"/>
    <mergeCell ref="T271:X271"/>
    <mergeCell ref="S289:S291"/>
    <mergeCell ref="T295:W297"/>
    <mergeCell ref="S295:S297"/>
    <mergeCell ref="AC281:AD281"/>
    <mergeCell ref="AC275:AG275"/>
    <mergeCell ref="O307:O309"/>
    <mergeCell ref="K275:O275"/>
    <mergeCell ref="AI329:AK329"/>
    <mergeCell ref="AL329:AN329"/>
    <mergeCell ref="P292:S294"/>
    <mergeCell ref="AM302:AO302"/>
    <mergeCell ref="AH281:AJ281"/>
    <mergeCell ref="D300:K301"/>
    <mergeCell ref="AG329:AH329"/>
    <mergeCell ref="AB330:AE330"/>
    <mergeCell ref="AB331:AE332"/>
    <mergeCell ref="AB334:AE335"/>
    <mergeCell ref="AB337:AE338"/>
    <mergeCell ref="AA334:AA336"/>
    <mergeCell ref="T330:W330"/>
    <mergeCell ref="AA340:AA342"/>
    <mergeCell ref="AA343:AA345"/>
    <mergeCell ref="S343:S345"/>
    <mergeCell ref="W340:W342"/>
    <mergeCell ref="P340:S342"/>
    <mergeCell ref="AA337:AA339"/>
    <mergeCell ref="W337:W339"/>
    <mergeCell ref="AA331:AA333"/>
    <mergeCell ref="W331:W333"/>
    <mergeCell ref="H334:K336"/>
    <mergeCell ref="P351:T351"/>
    <mergeCell ref="K352:O352"/>
    <mergeCell ref="P352:T352"/>
    <mergeCell ref="H307:K309"/>
    <mergeCell ref="K343:K345"/>
    <mergeCell ref="O343:O345"/>
    <mergeCell ref="O334:O336"/>
    <mergeCell ref="S334:S336"/>
    <mergeCell ref="L330:O330"/>
    <mergeCell ref="L310:O312"/>
    <mergeCell ref="B350:E352"/>
    <mergeCell ref="K351:O351"/>
    <mergeCell ref="G310:G312"/>
    <mergeCell ref="G307:G309"/>
    <mergeCell ref="O340:O342"/>
    <mergeCell ref="K337:K339"/>
    <mergeCell ref="L337:O339"/>
    <mergeCell ref="G337:G339"/>
    <mergeCell ref="G334:G336"/>
    <mergeCell ref="W334:W336"/>
    <mergeCell ref="D331:G333"/>
    <mergeCell ref="K331:K333"/>
    <mergeCell ref="O331:O333"/>
    <mergeCell ref="B348:C348"/>
    <mergeCell ref="G343:G345"/>
    <mergeCell ref="S337:S339"/>
    <mergeCell ref="S331:S333"/>
    <mergeCell ref="G340:G342"/>
    <mergeCell ref="K340:K342"/>
    <mergeCell ref="J70:O70"/>
    <mergeCell ref="D60:I60"/>
    <mergeCell ref="J60:O60"/>
    <mergeCell ref="D61:I61"/>
    <mergeCell ref="J61:O61"/>
    <mergeCell ref="D63:I63"/>
    <mergeCell ref="J63:O63"/>
    <mergeCell ref="D64:I64"/>
    <mergeCell ref="J64:O64"/>
    <mergeCell ref="J66:O66"/>
    <mergeCell ref="P109:S110"/>
    <mergeCell ref="S175:S177"/>
    <mergeCell ref="P179:S180"/>
    <mergeCell ref="L129:O131"/>
    <mergeCell ref="S129:S131"/>
    <mergeCell ref="P132:S134"/>
    <mergeCell ref="O123:O125"/>
    <mergeCell ref="P147:S149"/>
    <mergeCell ref="S123:S125"/>
    <mergeCell ref="J179:O179"/>
    <mergeCell ref="B72:C73"/>
    <mergeCell ref="D72:G72"/>
    <mergeCell ref="H72:K72"/>
    <mergeCell ref="L72:O72"/>
    <mergeCell ref="D73:G73"/>
    <mergeCell ref="H73:K73"/>
    <mergeCell ref="L73:O73"/>
    <mergeCell ref="G202:G204"/>
    <mergeCell ref="G248:G250"/>
    <mergeCell ref="B300:C301"/>
    <mergeCell ref="D225:I225"/>
    <mergeCell ref="B209:C210"/>
    <mergeCell ref="D209:G209"/>
    <mergeCell ref="G217:G219"/>
    <mergeCell ref="T329:W329"/>
    <mergeCell ref="P330:S330"/>
    <mergeCell ref="H330:K330"/>
    <mergeCell ref="K310:K312"/>
    <mergeCell ref="B225:C227"/>
    <mergeCell ref="B228:C229"/>
    <mergeCell ref="B302:C303"/>
    <mergeCell ref="S304:S306"/>
    <mergeCell ref="S307:S309"/>
    <mergeCell ref="S310:S312"/>
    <mergeCell ref="G166:G168"/>
    <mergeCell ref="K166:K168"/>
    <mergeCell ref="K175:K177"/>
    <mergeCell ref="D188:I188"/>
    <mergeCell ref="J188:O188"/>
    <mergeCell ref="X330:AA330"/>
    <mergeCell ref="X329:AA329"/>
    <mergeCell ref="H329:K329"/>
    <mergeCell ref="L329:O329"/>
    <mergeCell ref="P329:S329"/>
    <mergeCell ref="L238:O238"/>
    <mergeCell ref="O239:O241"/>
    <mergeCell ref="H238:K238"/>
    <mergeCell ref="G80:G82"/>
    <mergeCell ref="G101:G103"/>
    <mergeCell ref="K101:K103"/>
    <mergeCell ref="G83:G85"/>
    <mergeCell ref="J183:O183"/>
    <mergeCell ref="D179:I179"/>
    <mergeCell ref="D180:I180"/>
    <mergeCell ref="G313:G315"/>
    <mergeCell ref="B327:C328"/>
    <mergeCell ref="B329:C330"/>
    <mergeCell ref="D329:G329"/>
    <mergeCell ref="D330:G330"/>
    <mergeCell ref="D327:K328"/>
    <mergeCell ref="K313:K315"/>
    <mergeCell ref="G316:G318"/>
    <mergeCell ref="K316:K318"/>
    <mergeCell ref="G319:G321"/>
    <mergeCell ref="O304:O306"/>
    <mergeCell ref="H303:K303"/>
    <mergeCell ref="L303:O303"/>
    <mergeCell ref="H302:K302"/>
    <mergeCell ref="D302:G302"/>
    <mergeCell ref="P302:S302"/>
    <mergeCell ref="L302:O302"/>
    <mergeCell ref="D303:G303"/>
    <mergeCell ref="P303:S303"/>
    <mergeCell ref="D304:G306"/>
    <mergeCell ref="P60:S61"/>
    <mergeCell ref="D67:I67"/>
    <mergeCell ref="J67:O67"/>
    <mergeCell ref="D69:I69"/>
    <mergeCell ref="J69:O69"/>
    <mergeCell ref="D66:I66"/>
    <mergeCell ref="P63:S64"/>
    <mergeCell ref="D70:I70"/>
    <mergeCell ref="D74:G76"/>
    <mergeCell ref="D193:G195"/>
    <mergeCell ref="G175:G177"/>
    <mergeCell ref="D153:K154"/>
    <mergeCell ref="D122:G122"/>
    <mergeCell ref="H122:K122"/>
    <mergeCell ref="D155:G155"/>
    <mergeCell ref="G104:G106"/>
    <mergeCell ref="K104:K106"/>
    <mergeCell ref="X73:AA73"/>
    <mergeCell ref="AA70:AE70"/>
    <mergeCell ref="X72:AA72"/>
    <mergeCell ref="T248:W249"/>
    <mergeCell ref="O286:O288"/>
    <mergeCell ref="S286:S288"/>
    <mergeCell ref="O283:O285"/>
    <mergeCell ref="O272:S272"/>
    <mergeCell ref="P282:S282"/>
    <mergeCell ref="K274:O274"/>
    <mergeCell ref="T209:W209"/>
    <mergeCell ref="Y209:Z209"/>
    <mergeCell ref="AA209:AC209"/>
    <mergeCell ref="P73:S73"/>
    <mergeCell ref="S77:S79"/>
    <mergeCell ref="AA66:AE66"/>
    <mergeCell ref="AA69:AE69"/>
    <mergeCell ref="P66:S67"/>
    <mergeCell ref="P69:S70"/>
    <mergeCell ref="AA67:AJ68"/>
    <mergeCell ref="W175:W177"/>
    <mergeCell ref="AA185:AE185"/>
    <mergeCell ref="AB155:AE155"/>
    <mergeCell ref="W202:W204"/>
    <mergeCell ref="X199:AA200"/>
    <mergeCell ref="AA235:AE235"/>
    <mergeCell ref="AA232:AJ233"/>
    <mergeCell ref="AF229:AJ230"/>
    <mergeCell ref="AF235:AJ235"/>
    <mergeCell ref="T205:W207"/>
    <mergeCell ref="O248:O250"/>
    <mergeCell ref="O271:S271"/>
    <mergeCell ref="P252:S252"/>
    <mergeCell ref="X193:AA194"/>
    <mergeCell ref="T73:W73"/>
    <mergeCell ref="T191:W191"/>
    <mergeCell ref="P202:S204"/>
    <mergeCell ref="S193:S195"/>
    <mergeCell ref="AA189:AE189"/>
    <mergeCell ref="S172:S174"/>
    <mergeCell ref="G196:G198"/>
    <mergeCell ref="K202:K204"/>
    <mergeCell ref="D226:I226"/>
    <mergeCell ref="O196:O198"/>
    <mergeCell ref="D229:I229"/>
    <mergeCell ref="F275:J275"/>
    <mergeCell ref="G242:G244"/>
    <mergeCell ref="D228:I228"/>
    <mergeCell ref="K239:K241"/>
    <mergeCell ref="K245:K247"/>
    <mergeCell ref="S242:S244"/>
    <mergeCell ref="K248:K250"/>
    <mergeCell ref="O242:O244"/>
    <mergeCell ref="K193:K195"/>
    <mergeCell ref="G245:G247"/>
    <mergeCell ref="D238:G238"/>
    <mergeCell ref="H237:K237"/>
    <mergeCell ref="D235:I235"/>
    <mergeCell ref="J235:O235"/>
    <mergeCell ref="L245:O247"/>
    <mergeCell ref="X289:AA290"/>
    <mergeCell ref="X295:AA296"/>
    <mergeCell ref="AE316:AE318"/>
    <mergeCell ref="AA316:AA318"/>
    <mergeCell ref="X292:AA293"/>
    <mergeCell ref="S245:S247"/>
    <mergeCell ref="W263:W265"/>
    <mergeCell ref="W260:W262"/>
    <mergeCell ref="AC274:AG274"/>
    <mergeCell ref="X275:AB275"/>
    <mergeCell ref="S239:S241"/>
    <mergeCell ref="P234:S235"/>
    <mergeCell ref="P237:S237"/>
    <mergeCell ref="P210:S210"/>
    <mergeCell ref="S211:S213"/>
    <mergeCell ref="AB329:AE329"/>
    <mergeCell ref="X281:AA281"/>
    <mergeCell ref="X282:AA282"/>
    <mergeCell ref="X283:AA284"/>
    <mergeCell ref="X286:AA287"/>
    <mergeCell ref="J225:O225"/>
    <mergeCell ref="P225:S226"/>
    <mergeCell ref="P228:S229"/>
    <mergeCell ref="P231:S232"/>
    <mergeCell ref="J232:O232"/>
    <mergeCell ref="P209:S209"/>
    <mergeCell ref="K217:K219"/>
    <mergeCell ref="L217:O219"/>
    <mergeCell ref="S217:S219"/>
    <mergeCell ref="K220:K222"/>
    <mergeCell ref="L237:O237"/>
    <mergeCell ref="P248:S250"/>
    <mergeCell ref="O263:O265"/>
    <mergeCell ref="D232:I232"/>
    <mergeCell ref="H242:K244"/>
    <mergeCell ref="D239:G241"/>
    <mergeCell ref="O257:O259"/>
    <mergeCell ref="S257:S259"/>
    <mergeCell ref="P263:S265"/>
    <mergeCell ref="P238:S238"/>
    <mergeCell ref="B281:C282"/>
    <mergeCell ref="D281:G281"/>
    <mergeCell ref="B279:C280"/>
    <mergeCell ref="B252:C253"/>
    <mergeCell ref="D254:G256"/>
    <mergeCell ref="G263:G265"/>
    <mergeCell ref="D279:K280"/>
    <mergeCell ref="G257:G259"/>
    <mergeCell ref="H257:K259"/>
    <mergeCell ref="X252:AA252"/>
    <mergeCell ref="T282:W282"/>
    <mergeCell ref="D282:G282"/>
    <mergeCell ref="H282:K282"/>
    <mergeCell ref="L282:O282"/>
    <mergeCell ref="F274:J274"/>
    <mergeCell ref="D252:G252"/>
    <mergeCell ref="H252:K252"/>
    <mergeCell ref="L252:O252"/>
    <mergeCell ref="X274:AB274"/>
    <mergeCell ref="B60:C61"/>
    <mergeCell ref="G172:G174"/>
    <mergeCell ref="K172:K174"/>
    <mergeCell ref="B153:C154"/>
    <mergeCell ref="B155:C156"/>
    <mergeCell ref="D156:G156"/>
    <mergeCell ref="D123:G125"/>
    <mergeCell ref="K123:K125"/>
    <mergeCell ref="B121:C122"/>
    <mergeCell ref="D121:G121"/>
    <mergeCell ref="AF189:AJ189"/>
    <mergeCell ref="X192:AA192"/>
    <mergeCell ref="X196:AA197"/>
    <mergeCell ref="X202:AA203"/>
    <mergeCell ref="X205:AA206"/>
    <mergeCell ref="X191:AA191"/>
    <mergeCell ref="AC191:AD191"/>
    <mergeCell ref="B237:C238"/>
    <mergeCell ref="G292:G294"/>
    <mergeCell ref="AE191:AG191"/>
    <mergeCell ref="AF183:AJ184"/>
    <mergeCell ref="AF188:AJ188"/>
    <mergeCell ref="AH191:AJ191"/>
    <mergeCell ref="AF185:AJ185"/>
    <mergeCell ref="AA183:AE184"/>
    <mergeCell ref="AD209:AF209"/>
    <mergeCell ref="AA188:AE188"/>
    <mergeCell ref="B191:C192"/>
    <mergeCell ref="D191:G191"/>
    <mergeCell ref="H191:K191"/>
    <mergeCell ref="L191:O191"/>
    <mergeCell ref="L192:O192"/>
    <mergeCell ref="D192:G192"/>
    <mergeCell ref="H192:K192"/>
    <mergeCell ref="O292:O294"/>
    <mergeCell ref="P281:S281"/>
    <mergeCell ref="L281:O281"/>
    <mergeCell ref="H281:K281"/>
    <mergeCell ref="L289:O291"/>
    <mergeCell ref="W292:W294"/>
    <mergeCell ref="K283:K285"/>
    <mergeCell ref="D283:G285"/>
    <mergeCell ref="K289:K291"/>
    <mergeCell ref="G286:G288"/>
    <mergeCell ref="H286:K288"/>
    <mergeCell ref="G289:G291"/>
    <mergeCell ref="K292:K294"/>
    <mergeCell ref="AF172:AI173"/>
    <mergeCell ref="AF234:AJ234"/>
    <mergeCell ref="AA231:AE231"/>
    <mergeCell ref="AF231:AJ231"/>
    <mergeCell ref="AA229:AE230"/>
    <mergeCell ref="AA234:AE234"/>
    <mergeCell ref="X172:AA174"/>
    <mergeCell ref="AB175:AE177"/>
    <mergeCell ref="AF175:AI176"/>
    <mergeCell ref="AA186:AJ187"/>
    <mergeCell ref="AB156:AE156"/>
    <mergeCell ref="T155:W155"/>
    <mergeCell ref="X155:AA155"/>
    <mergeCell ref="T156:W156"/>
    <mergeCell ref="AF155:AI155"/>
    <mergeCell ref="AK155:AL155"/>
    <mergeCell ref="AF156:AI156"/>
    <mergeCell ref="G126:G128"/>
    <mergeCell ref="G295:G297"/>
    <mergeCell ref="K295:K297"/>
    <mergeCell ref="O295:O297"/>
    <mergeCell ref="O169:O171"/>
    <mergeCell ref="D157:G159"/>
    <mergeCell ref="K157:K159"/>
    <mergeCell ref="G163:G165"/>
    <mergeCell ref="D237:G237"/>
    <mergeCell ref="O126:O128"/>
    <mergeCell ref="G129:G131"/>
    <mergeCell ref="S169:S171"/>
    <mergeCell ref="S160:S162"/>
    <mergeCell ref="G169:G171"/>
    <mergeCell ref="K169:K171"/>
    <mergeCell ref="G160:G162"/>
    <mergeCell ref="H160:K162"/>
    <mergeCell ref="O160:O162"/>
    <mergeCell ref="O166:O168"/>
    <mergeCell ref="O138:O140"/>
    <mergeCell ref="O104:O106"/>
    <mergeCell ref="K80:K82"/>
    <mergeCell ref="K86:K88"/>
    <mergeCell ref="O86:O88"/>
    <mergeCell ref="O92:O94"/>
    <mergeCell ref="K83:K85"/>
    <mergeCell ref="L80:O82"/>
    <mergeCell ref="K92:K94"/>
    <mergeCell ref="O83:O85"/>
    <mergeCell ref="H95:K97"/>
    <mergeCell ref="G98:G100"/>
    <mergeCell ref="K98:K100"/>
    <mergeCell ref="L98:O100"/>
    <mergeCell ref="S86:S88"/>
    <mergeCell ref="P91:S91"/>
    <mergeCell ref="S92:S94"/>
    <mergeCell ref="G86:G88"/>
    <mergeCell ref="P90:S90"/>
    <mergeCell ref="G95:G97"/>
    <mergeCell ref="O95:O97"/>
    <mergeCell ref="AK302:AL302"/>
    <mergeCell ref="T303:W303"/>
    <mergeCell ref="X303:AA303"/>
    <mergeCell ref="AB303:AE303"/>
    <mergeCell ref="AF303:AI303"/>
    <mergeCell ref="T302:W302"/>
    <mergeCell ref="X302:AA302"/>
    <mergeCell ref="AB302:AE302"/>
    <mergeCell ref="AF302:AI302"/>
    <mergeCell ref="AA313:AA315"/>
    <mergeCell ref="AE313:AE315"/>
    <mergeCell ref="AF313:AI314"/>
    <mergeCell ref="W310:W312"/>
    <mergeCell ref="AA310:AA312"/>
    <mergeCell ref="AE310:AE312"/>
    <mergeCell ref="AF310:AI311"/>
    <mergeCell ref="O313:O315"/>
    <mergeCell ref="P313:S315"/>
    <mergeCell ref="W313:W315"/>
    <mergeCell ref="O316:O318"/>
    <mergeCell ref="S316:S318"/>
    <mergeCell ref="T316:W318"/>
    <mergeCell ref="W322:W324"/>
    <mergeCell ref="AA322:AA324"/>
    <mergeCell ref="AB322:AE324"/>
    <mergeCell ref="W319:W321"/>
    <mergeCell ref="X319:AA321"/>
    <mergeCell ref="AE319:AE321"/>
    <mergeCell ref="G322:G324"/>
    <mergeCell ref="K322:K324"/>
    <mergeCell ref="O322:O324"/>
    <mergeCell ref="S322:S324"/>
    <mergeCell ref="AF316:AI317"/>
    <mergeCell ref="AF319:AI320"/>
    <mergeCell ref="AF322:AI323"/>
    <mergeCell ref="K319:K321"/>
    <mergeCell ref="O319:O321"/>
    <mergeCell ref="S319:S321"/>
    <mergeCell ref="AC252:AD252"/>
    <mergeCell ref="AE252:AG252"/>
    <mergeCell ref="AH252:AJ252"/>
    <mergeCell ref="D253:G253"/>
    <mergeCell ref="H253:K253"/>
    <mergeCell ref="L253:O253"/>
    <mergeCell ref="P253:S253"/>
    <mergeCell ref="T253:W253"/>
    <mergeCell ref="X253:AA253"/>
    <mergeCell ref="T252:W252"/>
    <mergeCell ref="X260:AA261"/>
    <mergeCell ref="K254:K256"/>
    <mergeCell ref="O254:O256"/>
    <mergeCell ref="S254:S256"/>
    <mergeCell ref="W254:W256"/>
    <mergeCell ref="X254:AA255"/>
    <mergeCell ref="W257:W259"/>
    <mergeCell ref="X257:AA258"/>
    <mergeCell ref="L260:O262"/>
    <mergeCell ref="S260:S262"/>
    <mergeCell ref="X263:AA264"/>
    <mergeCell ref="G260:G262"/>
    <mergeCell ref="K260:K262"/>
    <mergeCell ref="G266:G268"/>
    <mergeCell ref="K266:K268"/>
    <mergeCell ref="O266:O268"/>
    <mergeCell ref="S266:S268"/>
    <mergeCell ref="T266:W268"/>
    <mergeCell ref="X266:AA267"/>
    <mergeCell ref="K263:K265"/>
    <mergeCell ref="AF304:AI305"/>
    <mergeCell ref="AF307:AI308"/>
    <mergeCell ref="W307:W309"/>
    <mergeCell ref="AA307:AA309"/>
    <mergeCell ref="AE307:AE309"/>
    <mergeCell ref="W304:W306"/>
    <mergeCell ref="AA304:AA306"/>
    <mergeCell ref="AE304:AE306"/>
  </mergeCells>
  <printOptions verticalCentered="1"/>
  <pageMargins left="0.5905511811023623" right="0" top="0" bottom="0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5" zoomScaleSheetLayoutView="75" zoomScalePageLayoutView="0" workbookViewId="0" topLeftCell="A1">
      <selection activeCell="F15" sqref="F15"/>
    </sheetView>
  </sheetViews>
  <sheetFormatPr defaultColWidth="8.796875" defaultRowHeight="24.75" customHeight="1"/>
  <cols>
    <col min="1" max="1" width="1.69921875" style="154" customWidth="1"/>
    <col min="2" max="8" width="14.09765625" style="154" customWidth="1"/>
    <col min="9" max="9" width="2" style="154" customWidth="1"/>
    <col min="10" max="12" width="9" style="154" customWidth="1"/>
    <col min="13" max="13" width="3.59765625" style="154" customWidth="1"/>
    <col min="14" max="16384" width="9" style="154" customWidth="1"/>
  </cols>
  <sheetData>
    <row r="1" spans="1:10" ht="19.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9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8.75">
      <c r="A3" s="153"/>
      <c r="B3" s="153"/>
      <c r="C3" s="153"/>
      <c r="D3" s="155" t="s">
        <v>225</v>
      </c>
      <c r="E3" s="156"/>
      <c r="F3" s="157" t="s">
        <v>226</v>
      </c>
      <c r="G3" s="153"/>
      <c r="H3" s="153"/>
      <c r="I3" s="153"/>
      <c r="J3" s="153"/>
    </row>
    <row r="4" spans="1:10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9.5" customHeight="1">
      <c r="A5" s="153"/>
      <c r="B5" s="153"/>
      <c r="C5" s="153"/>
      <c r="D5" s="158"/>
      <c r="E5" s="155" t="s">
        <v>227</v>
      </c>
      <c r="F5" s="153"/>
      <c r="G5" s="153"/>
      <c r="H5" s="153"/>
      <c r="I5" s="153"/>
      <c r="J5" s="153"/>
    </row>
    <row r="6" spans="1:10" ht="19.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9.5" customHeight="1">
      <c r="A7" s="153"/>
      <c r="B7" s="153"/>
      <c r="C7" s="159" t="s">
        <v>228</v>
      </c>
      <c r="D7" s="153"/>
      <c r="E7" s="153"/>
      <c r="F7" s="153"/>
      <c r="G7" s="153"/>
      <c r="H7" s="153"/>
      <c r="I7" s="153"/>
      <c r="J7" s="153"/>
    </row>
    <row r="8" spans="1:10" ht="19.5" customHeight="1">
      <c r="A8" s="153"/>
      <c r="B8" s="153"/>
      <c r="C8" s="159" t="s">
        <v>229</v>
      </c>
      <c r="D8" s="153"/>
      <c r="E8" s="153"/>
      <c r="F8" s="153"/>
      <c r="G8" s="153"/>
      <c r="H8" s="153"/>
      <c r="I8" s="153"/>
      <c r="J8" s="153"/>
    </row>
    <row r="9" spans="1:10" ht="19.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19.5" customHeight="1">
      <c r="A10" s="153"/>
      <c r="B10" s="153"/>
      <c r="C10" s="159" t="s">
        <v>230</v>
      </c>
      <c r="D10" s="160"/>
      <c r="E10" s="153"/>
      <c r="F10" s="153"/>
      <c r="G10" s="153"/>
      <c r="H10" s="153"/>
      <c r="I10" s="153"/>
      <c r="J10" s="153"/>
    </row>
    <row r="11" spans="1:10" ht="19.5" customHeight="1">
      <c r="A11" s="153"/>
      <c r="B11" s="153"/>
      <c r="C11" s="159"/>
      <c r="D11" s="159"/>
      <c r="E11" s="153"/>
      <c r="F11" s="153"/>
      <c r="G11" s="153"/>
      <c r="H11" s="153"/>
      <c r="I11" s="153"/>
      <c r="J11" s="153"/>
    </row>
    <row r="12" spans="1:10" ht="19.5" customHeight="1">
      <c r="A12" s="153"/>
      <c r="B12" s="153"/>
      <c r="C12" s="159" t="s">
        <v>231</v>
      </c>
      <c r="D12" s="159"/>
      <c r="E12" s="153"/>
      <c r="F12" s="153"/>
      <c r="G12" s="153"/>
      <c r="H12" s="153"/>
      <c r="I12" s="153"/>
      <c r="J12" s="153"/>
    </row>
    <row r="13" spans="1:10" ht="19.5" customHeight="1">
      <c r="A13" s="153"/>
      <c r="B13" s="153"/>
      <c r="C13" s="159"/>
      <c r="D13" s="159"/>
      <c r="E13" s="153"/>
      <c r="F13" s="153"/>
      <c r="G13" s="153"/>
      <c r="H13" s="153"/>
      <c r="I13" s="153"/>
      <c r="J13" s="153"/>
    </row>
    <row r="14" spans="1:10" ht="19.5" customHeight="1">
      <c r="A14" s="153"/>
      <c r="B14" s="153"/>
      <c r="C14" s="161" t="s">
        <v>232</v>
      </c>
      <c r="D14" s="159"/>
      <c r="E14" s="153"/>
      <c r="F14" s="153"/>
      <c r="G14" s="153"/>
      <c r="H14" s="153"/>
      <c r="I14" s="153"/>
      <c r="J14" s="153"/>
    </row>
    <row r="15" spans="1:10" ht="19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ht="27.75" customHeight="1">
      <c r="A16" s="153"/>
      <c r="B16" s="162"/>
      <c r="C16" s="601" t="s">
        <v>233</v>
      </c>
      <c r="D16" s="601"/>
      <c r="E16" s="601"/>
      <c r="F16" s="601" t="s">
        <v>234</v>
      </c>
      <c r="G16" s="601"/>
      <c r="H16" s="601"/>
      <c r="I16" s="153"/>
      <c r="J16" s="153"/>
    </row>
    <row r="17" spans="1:10" ht="27.75" customHeight="1">
      <c r="A17" s="153"/>
      <c r="B17" s="163" t="s">
        <v>235</v>
      </c>
      <c r="C17" s="163" t="s">
        <v>236</v>
      </c>
      <c r="D17" s="163" t="s">
        <v>237</v>
      </c>
      <c r="E17" s="163" t="s">
        <v>238</v>
      </c>
      <c r="F17" s="163" t="s">
        <v>236</v>
      </c>
      <c r="G17" s="163" t="s">
        <v>237</v>
      </c>
      <c r="H17" s="163" t="s">
        <v>238</v>
      </c>
      <c r="I17" s="153"/>
      <c r="J17" s="153"/>
    </row>
    <row r="18" spans="1:10" ht="15.75" customHeight="1">
      <c r="A18" s="153"/>
      <c r="B18" s="605" t="s">
        <v>239</v>
      </c>
      <c r="C18" s="602" t="str">
        <f>'入力'!AA64</f>
        <v>阿部一輝</v>
      </c>
      <c r="D18" s="602" t="str">
        <f>'入力'!AA69</f>
        <v>尾崎謙二</v>
      </c>
      <c r="E18" s="164" t="str">
        <f>'入力'!D63</f>
        <v>今井康浩</v>
      </c>
      <c r="F18" s="611" t="str">
        <f>'入力'!O271</f>
        <v>阿部萌</v>
      </c>
      <c r="G18" s="611" t="str">
        <f>'入力'!Z271</f>
        <v>阿部一恵</v>
      </c>
      <c r="H18" s="165"/>
      <c r="I18" s="153"/>
      <c r="J18" s="153"/>
    </row>
    <row r="19" spans="1:10" ht="15.75" customHeight="1">
      <c r="A19" s="153"/>
      <c r="B19" s="606"/>
      <c r="C19" s="612"/>
      <c r="D19" s="612"/>
      <c r="E19" s="169" t="str">
        <f>'入力'!D64</f>
        <v>曽我部雅勝</v>
      </c>
      <c r="F19" s="612"/>
      <c r="G19" s="612"/>
      <c r="H19" s="170"/>
      <c r="I19" s="153"/>
      <c r="J19" s="153"/>
    </row>
    <row r="20" spans="1:10" ht="15.75" customHeight="1">
      <c r="A20" s="153"/>
      <c r="B20" s="606"/>
      <c r="C20" s="603" t="str">
        <f>'入力'!AA66</f>
        <v>森勇気</v>
      </c>
      <c r="D20" s="603" t="str">
        <f>'入力'!AA70</f>
        <v>阿部佳人</v>
      </c>
      <c r="E20" s="164" t="str">
        <f>'入力'!D66</f>
        <v>近藤　康太</v>
      </c>
      <c r="F20" s="613" t="str">
        <f>'入力'!O272</f>
        <v>岡部真樹</v>
      </c>
      <c r="G20" s="613" t="str">
        <f>'入力'!Z272</f>
        <v>薦田あかね</v>
      </c>
      <c r="H20" s="165"/>
      <c r="I20" s="153"/>
      <c r="J20" s="153"/>
    </row>
    <row r="21" spans="1:10" ht="15.75" customHeight="1">
      <c r="A21" s="153"/>
      <c r="B21" s="607"/>
      <c r="C21" s="614"/>
      <c r="D21" s="614"/>
      <c r="E21" s="166" t="str">
        <f>'入力'!D67</f>
        <v>河村　拓哉</v>
      </c>
      <c r="F21" s="614"/>
      <c r="G21" s="614"/>
      <c r="H21" s="167"/>
      <c r="I21" s="153"/>
      <c r="J21" s="153"/>
    </row>
    <row r="22" spans="1:10" ht="15.75" customHeight="1">
      <c r="A22" s="153"/>
      <c r="B22" s="605" t="s">
        <v>240</v>
      </c>
      <c r="C22" s="602" t="str">
        <f>'入力'!AA113</f>
        <v>田邊晃士</v>
      </c>
      <c r="D22" s="602" t="str">
        <f>'入力'!AA118</f>
        <v>田中隆司</v>
      </c>
      <c r="E22" s="164" t="str">
        <f>'入力'!D109</f>
        <v>仙波　史也</v>
      </c>
      <c r="F22" s="602" t="str">
        <f>'入力'!T279</f>
        <v>田邊文子</v>
      </c>
      <c r="G22" s="602" t="str">
        <f>'入力'!AE279</f>
        <v>大西加代子</v>
      </c>
      <c r="H22" s="602" t="str">
        <f>'入力'!B283</f>
        <v>合田直子</v>
      </c>
      <c r="I22" s="153"/>
      <c r="J22" s="153"/>
    </row>
    <row r="23" spans="1:10" ht="15.75" customHeight="1">
      <c r="A23" s="153"/>
      <c r="B23" s="606"/>
      <c r="C23" s="612"/>
      <c r="D23" s="612"/>
      <c r="E23" s="169" t="str">
        <f>'入力'!D110</f>
        <v>石川　貴規</v>
      </c>
      <c r="F23" s="612"/>
      <c r="G23" s="612"/>
      <c r="H23" s="603"/>
      <c r="I23" s="153"/>
      <c r="J23" s="153"/>
    </row>
    <row r="24" spans="1:10" ht="15.75" customHeight="1">
      <c r="A24" s="153"/>
      <c r="B24" s="606"/>
      <c r="C24" s="603" t="str">
        <f>'入力'!AA115</f>
        <v>森井廉</v>
      </c>
      <c r="D24" s="603" t="str">
        <f>'入力'!AA119</f>
        <v>越智政仁</v>
      </c>
      <c r="E24" s="164" t="str">
        <f>'入力'!D115</f>
        <v>古川　裕喜</v>
      </c>
      <c r="F24" s="603" t="str">
        <f>'入力'!T280</f>
        <v>丹昌子</v>
      </c>
      <c r="G24" s="603" t="str">
        <f>'入力'!AE280</f>
        <v>三好真子</v>
      </c>
      <c r="H24" s="603" t="str">
        <f>'入力'!B284</f>
        <v>森川里香</v>
      </c>
      <c r="I24" s="153"/>
      <c r="J24" s="153"/>
    </row>
    <row r="25" spans="1:10" ht="15.75" customHeight="1">
      <c r="A25" s="153"/>
      <c r="B25" s="607"/>
      <c r="C25" s="614"/>
      <c r="D25" s="614"/>
      <c r="E25" s="166" t="str">
        <f>'入力'!D116</f>
        <v>石川　勝男</v>
      </c>
      <c r="F25" s="614"/>
      <c r="G25" s="614"/>
      <c r="H25" s="604"/>
      <c r="I25" s="153"/>
      <c r="J25" s="153"/>
    </row>
    <row r="26" spans="1:10" ht="15.75" customHeight="1">
      <c r="A26" s="153"/>
      <c r="B26" s="605" t="s">
        <v>241</v>
      </c>
      <c r="C26" s="602" t="str">
        <f>'入力'!T153</f>
        <v>山川政人</v>
      </c>
      <c r="D26" s="602" t="str">
        <f>'入力'!AE153</f>
        <v>関隆信</v>
      </c>
      <c r="E26" s="602" t="str">
        <f>'入力'!B160</f>
        <v>鈴木貴</v>
      </c>
      <c r="F26" s="602" t="str">
        <f>'入力'!T300</f>
        <v>中内菜津美</v>
      </c>
      <c r="G26" s="602" t="str">
        <f>'入力'!AE300</f>
        <v>尾藤幸衛</v>
      </c>
      <c r="H26" s="602" t="str">
        <f>'入力'!B316</f>
        <v>高橋悠</v>
      </c>
      <c r="I26" s="153"/>
      <c r="J26" s="153"/>
    </row>
    <row r="27" spans="1:10" ht="15.75" customHeight="1">
      <c r="A27" s="153"/>
      <c r="B27" s="606"/>
      <c r="C27" s="612"/>
      <c r="D27" s="612"/>
      <c r="E27" s="603"/>
      <c r="F27" s="612"/>
      <c r="G27" s="612"/>
      <c r="H27" s="603"/>
      <c r="I27" s="153"/>
      <c r="J27" s="153"/>
    </row>
    <row r="28" spans="1:10" ht="15.75" customHeight="1">
      <c r="A28" s="153"/>
      <c r="B28" s="606"/>
      <c r="C28" s="603" t="str">
        <f>'入力'!T154</f>
        <v>秦泉寺拓也</v>
      </c>
      <c r="D28" s="603" t="str">
        <f>'入力'!AE154</f>
        <v>藤田武也</v>
      </c>
      <c r="E28" s="603" t="str">
        <f>'入力'!B161</f>
        <v>郭 昊</v>
      </c>
      <c r="F28" s="603" t="str">
        <f>'入力'!T301</f>
        <v>真鍋恵莉菜</v>
      </c>
      <c r="G28" s="603" t="str">
        <f>'入力'!AE301</f>
        <v>合田祥世</v>
      </c>
      <c r="H28" s="603" t="str">
        <f>'入力'!B317</f>
        <v>宮崎舞</v>
      </c>
      <c r="I28" s="153"/>
      <c r="J28" s="153"/>
    </row>
    <row r="29" spans="1:10" ht="15.75" customHeight="1">
      <c r="A29" s="153"/>
      <c r="B29" s="607"/>
      <c r="C29" s="614"/>
      <c r="D29" s="614"/>
      <c r="E29" s="604"/>
      <c r="F29" s="614"/>
      <c r="G29" s="614"/>
      <c r="H29" s="604"/>
      <c r="I29" s="153"/>
      <c r="J29" s="153"/>
    </row>
    <row r="30" spans="1:10" ht="15.75" customHeight="1">
      <c r="A30" s="153"/>
      <c r="B30" s="605" t="s">
        <v>242</v>
      </c>
      <c r="C30" s="602" t="str">
        <f>'入力'!AA183</f>
        <v>東村涼</v>
      </c>
      <c r="D30" s="602" t="str">
        <f>'入力'!AA188</f>
        <v>近藤すみ代</v>
      </c>
      <c r="E30" s="164" t="str">
        <f>'入力'!D182</f>
        <v>小笠竜也</v>
      </c>
      <c r="F30" s="602" t="str">
        <f>'入力'!T327</f>
        <v>加地幹</v>
      </c>
      <c r="G30" s="602" t="str">
        <f>'入力'!AE327</f>
        <v>谷澤玲子</v>
      </c>
      <c r="H30" s="602" t="str">
        <f>'入力'!B337</f>
        <v>河野風吹</v>
      </c>
      <c r="I30" s="153"/>
      <c r="J30" s="153"/>
    </row>
    <row r="31" spans="1:10" ht="15.75" customHeight="1">
      <c r="A31" s="153"/>
      <c r="B31" s="606"/>
      <c r="C31" s="612"/>
      <c r="D31" s="612"/>
      <c r="E31" s="169" t="str">
        <f>'入力'!D183</f>
        <v>木村智也</v>
      </c>
      <c r="F31" s="612"/>
      <c r="G31" s="612"/>
      <c r="H31" s="603"/>
      <c r="I31" s="153"/>
      <c r="J31" s="153"/>
    </row>
    <row r="32" spans="1:10" ht="15.75" customHeight="1">
      <c r="A32" s="153"/>
      <c r="B32" s="606"/>
      <c r="C32" s="603" t="str">
        <f>'入力'!AA185</f>
        <v>大石龍司</v>
      </c>
      <c r="D32" s="603" t="str">
        <f>'入力'!AA189</f>
        <v>神野徹</v>
      </c>
      <c r="E32" s="164" t="str">
        <f>'入力'!D185</f>
        <v>久米祥司</v>
      </c>
      <c r="F32" s="603" t="str">
        <f>'入力'!T328</f>
        <v>中山加奈子</v>
      </c>
      <c r="G32" s="603" t="str">
        <f>'入力'!AE328</f>
        <v>高橋佳世</v>
      </c>
      <c r="H32" s="603" t="str">
        <f>'入力'!B338</f>
        <v>萩尾律奈</v>
      </c>
      <c r="I32" s="153"/>
      <c r="J32" s="153"/>
    </row>
    <row r="33" spans="1:10" ht="15.75" customHeight="1">
      <c r="A33" s="153"/>
      <c r="B33" s="607"/>
      <c r="C33" s="614"/>
      <c r="D33" s="614"/>
      <c r="E33" s="166" t="str">
        <f>'入力'!D186</f>
        <v>鴨川英知</v>
      </c>
      <c r="F33" s="614"/>
      <c r="G33" s="614"/>
      <c r="H33" s="604"/>
      <c r="I33" s="153"/>
      <c r="J33" s="153"/>
    </row>
    <row r="34" spans="1:10" ht="15.75" customHeight="1">
      <c r="A34" s="153"/>
      <c r="B34" s="602" t="s">
        <v>243</v>
      </c>
      <c r="C34" s="602" t="str">
        <f>'入力'!AA229</f>
        <v>中村洋一</v>
      </c>
      <c r="D34" s="602" t="str">
        <f>'入力'!AA234</f>
        <v>三好将成</v>
      </c>
      <c r="E34" s="164" t="str">
        <f>'入力'!D225</f>
        <v>三好　昇</v>
      </c>
      <c r="F34" s="611" t="str">
        <f>'入力'!K351</f>
        <v>三木彩衣</v>
      </c>
      <c r="G34" s="608"/>
      <c r="H34" s="608"/>
      <c r="I34" s="153"/>
      <c r="J34" s="153"/>
    </row>
    <row r="35" spans="1:10" ht="15.75" customHeight="1">
      <c r="A35" s="153"/>
      <c r="B35" s="603"/>
      <c r="C35" s="612"/>
      <c r="D35" s="612"/>
      <c r="E35" s="169" t="str">
        <f>'入力'!D226</f>
        <v>加地　正治</v>
      </c>
      <c r="F35" s="612"/>
      <c r="G35" s="609"/>
      <c r="H35" s="609"/>
      <c r="I35" s="153"/>
      <c r="J35" s="153"/>
    </row>
    <row r="36" spans="1:10" ht="15.75" customHeight="1">
      <c r="A36" s="153"/>
      <c r="B36" s="603"/>
      <c r="C36" s="603" t="str">
        <f>'入力'!AA231</f>
        <v>中川英美</v>
      </c>
      <c r="D36" s="603" t="str">
        <f>'入力'!AA235</f>
        <v>三好博行</v>
      </c>
      <c r="E36" s="164" t="str">
        <f>'入力'!D231</f>
        <v>脇　一希</v>
      </c>
      <c r="F36" s="613" t="str">
        <f>'入力'!K352</f>
        <v>岸華加</v>
      </c>
      <c r="G36" s="609"/>
      <c r="H36" s="609"/>
      <c r="I36" s="153"/>
      <c r="J36" s="153"/>
    </row>
    <row r="37" spans="1:10" ht="15.75" customHeight="1">
      <c r="A37" s="153"/>
      <c r="B37" s="604"/>
      <c r="C37" s="614"/>
      <c r="D37" s="614"/>
      <c r="E37" s="166" t="str">
        <f>'入力'!D232</f>
        <v>石川　大輝</v>
      </c>
      <c r="F37" s="614"/>
      <c r="G37" s="610"/>
      <c r="H37" s="610"/>
      <c r="I37" s="153"/>
      <c r="J37" s="153"/>
    </row>
    <row r="38" spans="1:10" ht="18.75" customHeight="1">
      <c r="A38" s="153"/>
      <c r="B38" s="168"/>
      <c r="C38" s="168"/>
      <c r="D38" s="168"/>
      <c r="E38" s="168"/>
      <c r="F38" s="168"/>
      <c r="G38" s="168"/>
      <c r="H38" s="168"/>
      <c r="I38" s="153"/>
      <c r="J38" s="153"/>
    </row>
    <row r="39" spans="1:10" ht="80.25" customHeight="1">
      <c r="A39" s="153"/>
      <c r="B39" s="598" t="s">
        <v>319</v>
      </c>
      <c r="C39" s="599"/>
      <c r="D39" s="599"/>
      <c r="E39" s="599"/>
      <c r="F39" s="599"/>
      <c r="G39" s="599"/>
      <c r="H39" s="600"/>
      <c r="I39" s="153"/>
      <c r="J39" s="153"/>
    </row>
    <row r="40" spans="1:10" ht="9" customHeight="1">
      <c r="A40" s="153"/>
      <c r="B40" s="168"/>
      <c r="C40" s="168"/>
      <c r="D40" s="168"/>
      <c r="E40" s="168"/>
      <c r="F40" s="168"/>
      <c r="G40" s="168"/>
      <c r="H40" s="168"/>
      <c r="I40" s="153"/>
      <c r="J40" s="153"/>
    </row>
    <row r="41" spans="1:10" ht="24.75" customHeight="1">
      <c r="A41" s="153"/>
      <c r="B41" s="168"/>
      <c r="C41" s="168"/>
      <c r="D41" s="168"/>
      <c r="E41" s="168"/>
      <c r="F41" s="168"/>
      <c r="G41" s="168"/>
      <c r="H41" s="168"/>
      <c r="I41" s="153"/>
      <c r="J41" s="153"/>
    </row>
    <row r="42" spans="1:10" ht="24.75" customHeight="1">
      <c r="A42" s="153"/>
      <c r="B42" s="168"/>
      <c r="C42" s="168"/>
      <c r="D42" s="168"/>
      <c r="E42" s="168"/>
      <c r="F42" s="168"/>
      <c r="G42" s="168"/>
      <c r="H42" s="168"/>
      <c r="I42" s="153"/>
      <c r="J42" s="153"/>
    </row>
    <row r="43" spans="1:10" ht="24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24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</row>
    <row r="45" spans="1:10" ht="24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</row>
  </sheetData>
  <sheetProtection/>
  <mergeCells count="56">
    <mergeCell ref="H30:H31"/>
    <mergeCell ref="H32:H33"/>
    <mergeCell ref="H22:H23"/>
    <mergeCell ref="H24:H25"/>
    <mergeCell ref="H26:H27"/>
    <mergeCell ref="H28:H29"/>
    <mergeCell ref="C34:C35"/>
    <mergeCell ref="D34:D35"/>
    <mergeCell ref="F34:F35"/>
    <mergeCell ref="C36:C37"/>
    <mergeCell ref="D36:D37"/>
    <mergeCell ref="F36:F37"/>
    <mergeCell ref="C30:C31"/>
    <mergeCell ref="D30:D31"/>
    <mergeCell ref="F30:F31"/>
    <mergeCell ref="G30:G31"/>
    <mergeCell ref="C32:C33"/>
    <mergeCell ref="D32:D33"/>
    <mergeCell ref="F32:F33"/>
    <mergeCell ref="G32:G33"/>
    <mergeCell ref="C26:C27"/>
    <mergeCell ref="D26:D27"/>
    <mergeCell ref="F26:F27"/>
    <mergeCell ref="G26:G27"/>
    <mergeCell ref="E26:E27"/>
    <mergeCell ref="C28:C29"/>
    <mergeCell ref="D28:D29"/>
    <mergeCell ref="F28:F29"/>
    <mergeCell ref="G28:G29"/>
    <mergeCell ref="E28:E29"/>
    <mergeCell ref="C22:C23"/>
    <mergeCell ref="D22:D23"/>
    <mergeCell ref="F22:F23"/>
    <mergeCell ref="G22:G23"/>
    <mergeCell ref="C24:C25"/>
    <mergeCell ref="D24:D25"/>
    <mergeCell ref="F24:F25"/>
    <mergeCell ref="G24:G25"/>
    <mergeCell ref="G18:G19"/>
    <mergeCell ref="F20:F21"/>
    <mergeCell ref="G20:G21"/>
    <mergeCell ref="C16:E16"/>
    <mergeCell ref="C18:C19"/>
    <mergeCell ref="C20:C21"/>
    <mergeCell ref="D18:D19"/>
    <mergeCell ref="D20:D21"/>
    <mergeCell ref="B39:H39"/>
    <mergeCell ref="F16:H16"/>
    <mergeCell ref="B34:B37"/>
    <mergeCell ref="B30:B33"/>
    <mergeCell ref="B26:B29"/>
    <mergeCell ref="B22:B25"/>
    <mergeCell ref="B18:B21"/>
    <mergeCell ref="H34:H37"/>
    <mergeCell ref="G34:G37"/>
    <mergeCell ref="F18:F19"/>
  </mergeCells>
  <printOptions horizontalCentered="1"/>
  <pageMargins left="0" right="0" top="0.7874015748031497" bottom="0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subject/>
  <dc:creator>高橋  良計</dc:creator>
  <cp:keywords/>
  <dc:description/>
  <cp:lastModifiedBy>y-imai</cp:lastModifiedBy>
  <cp:lastPrinted>2012-10-09T12:30:12Z</cp:lastPrinted>
  <dcterms:created xsi:type="dcterms:W3CDTF">2003-02-27T14:44:25Z</dcterms:created>
  <dcterms:modified xsi:type="dcterms:W3CDTF">2013-06-23T13:37:36Z</dcterms:modified>
  <cp:category/>
  <cp:version/>
  <cp:contentType/>
  <cp:contentStatus/>
</cp:coreProperties>
</file>